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Лист1!$A$1:$E$117</definedName>
  </definedNames>
  <calcPr calcId="124519" calcMode="manual"/>
</workbook>
</file>

<file path=xl/calcChain.xml><?xml version="1.0" encoding="utf-8"?>
<calcChain xmlns="http://schemas.openxmlformats.org/spreadsheetml/2006/main">
  <c r="C7" i="1"/>
  <c r="C107"/>
  <c r="E106"/>
  <c r="C106"/>
  <c r="C105" s="1"/>
  <c r="C31"/>
  <c r="C54"/>
  <c r="C9"/>
  <c r="C15"/>
  <c r="C18"/>
  <c r="C22"/>
  <c r="C96"/>
  <c r="C99"/>
  <c r="C102"/>
  <c r="C113" l="1"/>
  <c r="C8"/>
  <c r="C10" l="1"/>
  <c r="C12"/>
  <c r="C114" s="1"/>
  <c r="C112"/>
  <c r="E67" l="1"/>
  <c r="C67"/>
  <c r="B54" l="1"/>
  <c r="B107"/>
  <c r="B96"/>
  <c r="B94"/>
  <c r="B93" l="1"/>
  <c r="B113"/>
  <c r="B112" s="1"/>
  <c r="B105"/>
  <c r="B102"/>
  <c r="B99"/>
  <c r="B95"/>
  <c r="B18"/>
  <c r="B15"/>
  <c r="B12"/>
  <c r="B114" l="1"/>
  <c r="C115" l="1"/>
  <c r="C116" s="1"/>
  <c r="C117" s="1"/>
</calcChain>
</file>

<file path=xl/sharedStrings.xml><?xml version="1.0" encoding="utf-8"?>
<sst xmlns="http://schemas.openxmlformats.org/spreadsheetml/2006/main" count="296" uniqueCount="157">
  <si>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</si>
  <si>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</si>
  <si>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</si>
  <si>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</si>
  <si>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</si>
  <si>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</si>
  <si>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</si>
  <si>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</si>
  <si>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</si>
  <si>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</si>
  <si>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</si>
  <si>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</si>
  <si>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</si>
  <si>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</si>
  <si>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</si>
  <si>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</si>
  <si>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</si>
  <si>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</si>
  <si>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</si>
  <si>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</si>
  <si>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</si>
  <si>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</si>
  <si>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</si>
  <si>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</si>
  <si>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</si>
  <si>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</si>
  <si>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</si>
  <si>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</si>
  <si>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</si>
  <si>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</si>
  <si>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</si>
  <si>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</si>
  <si>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</si>
  <si>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</si>
  <si>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</si>
  <si>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</si>
  <si>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</si>
  <si>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</si>
  <si>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</si>
  <si>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</si>
  <si>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</si>
  <si>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</si>
  <si>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</si>
  <si>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</si>
  <si>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</si>
  <si>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</si>
  <si>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</si>
  <si>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</si>
  <si>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</si>
  <si>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</si>
  <si>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</si>
  <si>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</si>
  <si>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</si>
  <si>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</si>
  <si>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</si>
  <si>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</si>
  <si>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</si>
  <si>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</si>
  <si>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</si>
  <si>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</si>
  <si>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</si>
  <si>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</si>
  <si>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</si>
  <si>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</si>
  <si>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</si>
  <si>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</si>
  <si>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</si>
  <si>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</si>
  <si>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</si>
  <si>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</si>
  <si>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</si>
  <si>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</si>
  <si>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</si>
  <si>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</si>
  <si>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</si>
  <si>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</si>
  <si>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</si>
  <si>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</si>
  <si>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</si>
  <si>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</si>
  <si>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</si>
  <si>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</si>
  <si>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</si>
  <si>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</si>
  <si>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Выезд а/машины по заявке</t>
  </si>
  <si>
    <t>выезд</t>
  </si>
  <si>
    <t>период: 01.01.2016-31.12.2016</t>
  </si>
  <si>
    <t xml:space="preserve">Годовая фактическая стоимость работ (услуг) </t>
  </si>
  <si>
    <t>Прочистка вентиляции</t>
  </si>
  <si>
    <t>Уборка придомовой территории 3,4 кв. 2017 г. коэф. 0,8</t>
  </si>
  <si>
    <t>Уборка придомовой территории 3,4 кв. 2017 г. коэф.</t>
  </si>
  <si>
    <t>осмотр подвала</t>
  </si>
  <si>
    <t>раз</t>
  </si>
  <si>
    <t>дом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</si>
  <si>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</si>
  <si>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</si>
  <si>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</si>
  <si>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</si>
  <si>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ТО газового оборудования к=0,6;0,8;0,85;0,9;1(1,2 кв. 2017 г</t>
  </si>
  <si>
    <t>ТО газового оборудования к=0,6;0,8;0,85;0,9;1(1,2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</si>
  <si>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</si>
  <si>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</si>
  <si>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</si>
  <si>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</si>
  <si>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</si>
  <si>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Конечное сальдо по дому на 31.12.2017 г.</t>
  </si>
  <si>
    <t>Устранение свищей хомутами</t>
  </si>
  <si>
    <t>Содержание ДРС 3,4 кв. 2017 г. коэф. 0,8</t>
  </si>
  <si>
    <t>1 м2</t>
  </si>
  <si>
    <t>устройство примыканий из оцинк.кровельной стали</t>
  </si>
  <si>
    <t>Замена электропроводки</t>
  </si>
  <si>
    <t>Установка регистра в трубном металлическом исполнении</t>
  </si>
  <si>
    <t>Установка регистра в трубном металлическом исполне</t>
  </si>
  <si>
    <t>прочистка канализационной сети внутренней</t>
  </si>
  <si>
    <t>Адрес: ул. Белорусская, д. 11а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</si>
  <si>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</si>
  <si>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</si>
  <si>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Ремонт тамбурной перегородки</t>
  </si>
  <si>
    <t>Ремонт чердачного люка</t>
  </si>
  <si>
    <t>Ремонт шиферной кровли</t>
  </si>
  <si>
    <t>Установка пружины</t>
  </si>
  <si>
    <t>изготовление деревянного блока (коробка+полотно)</t>
  </si>
  <si>
    <t>изготовление тамбурной перегородки с двусторонней обшивкой д</t>
  </si>
  <si>
    <t>изготовление тамбурной перегородки с двусторонней</t>
  </si>
  <si>
    <t>навеска замка на чердачные и технические люки с установкой с</t>
  </si>
  <si>
    <t>навеска замка на чердачные и технические люки с ус</t>
  </si>
  <si>
    <t>осмотр кровли ж/ дома с выполнением мелкого ремонта</t>
  </si>
  <si>
    <t>осмотр кровли ж/ дома с выполнением мелкого ремонт</t>
  </si>
  <si>
    <t>ремонт подъездов № 1,2,3,4,5,6</t>
  </si>
  <si>
    <t>подъезд</t>
  </si>
  <si>
    <t>стоимость почтовых ящиков (5 секц)</t>
  </si>
  <si>
    <t>установка деревянного дверного блока (коробка+2полотна)</t>
  </si>
  <si>
    <t>установка деревянного дверного блока (коробка+2пол</t>
  </si>
  <si>
    <t>установка замка на подвальные двери и чердачные люки</t>
  </si>
  <si>
    <t>установка замка на подвальные двери и чердачные лю</t>
  </si>
  <si>
    <t>установка новых почтовых ящиков (модель ЯПМ 5 секц.)</t>
  </si>
  <si>
    <t>установка новых почтовых ящиков (модель ЯПМ 5 секц</t>
  </si>
  <si>
    <t>Секция</t>
  </si>
  <si>
    <t>утепление примыканий подъездных фрамуг к оконным коробкам</t>
  </si>
  <si>
    <t>утепление примыканий подъездных фрамуг к оконным к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</si>
  <si>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</si>
  <si>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</si>
  <si>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Ремонт вентилей д.20-32</t>
  </si>
  <si>
    <t>Ремонт радиатора</t>
  </si>
  <si>
    <t>Сварка свищей на стояках</t>
  </si>
  <si>
    <t>Смена радиатора (без стоимости радиатора)</t>
  </si>
  <si>
    <t>Смена труб из водогазопроводных труб д. 15 с проведением сва</t>
  </si>
  <si>
    <t>Смена труб из водогазопроводных труб д. 15 с прове</t>
  </si>
  <si>
    <t>Установка светильников с датчиком на движение</t>
  </si>
  <si>
    <t>осмотр электросчетчика</t>
  </si>
  <si>
    <t>сброс воздуха с системы отопления</t>
  </si>
  <si>
    <t>демонтаж старых металлических изделий</t>
  </si>
  <si>
    <t>Утепление вентпродухов изовером и монтажной пеной</t>
  </si>
  <si>
    <t>Содержание ДРС 1,2 кв.2017 г. коэф. 0,8</t>
  </si>
  <si>
    <t>скос травы</t>
  </si>
  <si>
    <t>Конечное сальдо с учетом дебиторской задолженности на 31.12.2017 г.</t>
  </si>
  <si>
    <t>Дебиторская задолженность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</si>
</sst>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>
      <alignment vertical="center" wrapText="1"/>
    </xf>
    <xf numFmtId="43" fontId="15" fillId="0" borderId="2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"/>
  <sheetViews>
    <sheetView tabSelected="1" topLeftCell="A99" workbookViewId="0">
      <selection activeCell="C95" sqref="C95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8" t="s">
        <v>10</v>
      </c>
      <c r="B1" s="48"/>
      <c r="C1" s="48"/>
      <c r="D1" s="48"/>
      <c r="E1" s="48"/>
    </row>
    <row r="2" spans="1:5" s="36" customFormat="1" ht="15.75">
      <c r="A2" s="25" t="s">
        <v>114</v>
      </c>
      <c r="B2" s="34" t="s">
        <v>86</v>
      </c>
      <c r="C2" s="50" t="s">
        <v>11</v>
      </c>
      <c r="D2" s="50"/>
      <c r="E2" s="35"/>
    </row>
    <row r="3" spans="1:5" ht="57">
      <c r="A3" s="42" t="s">
        <v>3</v>
      </c>
      <c r="B3" s="38" t="s">
        <v>0</v>
      </c>
      <c r="C3" s="41" t="s">
        <v>87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543180.69999999995</v>
      </c>
      <c r="D4" s="5"/>
      <c r="E4" s="6"/>
    </row>
    <row r="5" spans="1:5">
      <c r="A5" s="37" t="s">
        <v>13</v>
      </c>
      <c r="B5" s="38"/>
      <c r="C5" s="39">
        <v>1471242.93</v>
      </c>
      <c r="D5" s="5"/>
      <c r="E5" s="6"/>
    </row>
    <row r="6" spans="1:5">
      <c r="A6" s="37" t="s">
        <v>14</v>
      </c>
      <c r="B6" s="38"/>
      <c r="C6" s="39">
        <v>1561143.84</v>
      </c>
      <c r="D6" s="5"/>
      <c r="E6" s="6"/>
    </row>
    <row r="7" spans="1:5">
      <c r="A7" s="37" t="s">
        <v>156</v>
      </c>
      <c r="B7" s="38"/>
      <c r="C7" s="39">
        <f>C6-C5</f>
        <v>89900.910000000149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4" t="s">
        <v>16</v>
      </c>
      <c r="B9" s="45"/>
      <c r="C9" s="46">
        <f>792.96*12+900*12</f>
        <v>20315.52</v>
      </c>
      <c r="D9" s="5"/>
      <c r="E9" s="47"/>
    </row>
    <row r="10" spans="1:5">
      <c r="A10" s="7" t="s">
        <v>17</v>
      </c>
      <c r="B10" s="8"/>
      <c r="C10" s="26">
        <f>C5+C8</f>
        <v>1491558.45</v>
      </c>
      <c r="D10" s="10"/>
      <c r="E10" s="9"/>
    </row>
    <row r="11" spans="1:5">
      <c r="A11" s="49" t="s">
        <v>18</v>
      </c>
      <c r="B11" s="49"/>
      <c r="C11" s="49"/>
      <c r="D11" s="49"/>
      <c r="E11" s="49"/>
    </row>
    <row r="12" spans="1:5">
      <c r="A12" s="11" t="s">
        <v>48</v>
      </c>
      <c r="B12" s="8" t="e">
        <f>#REF!</f>
        <v>#REF!</v>
      </c>
      <c r="C12" s="26">
        <f>C13+C14</f>
        <v>237660.84</v>
      </c>
      <c r="D12" s="10"/>
      <c r="E12" s="9"/>
    </row>
    <row r="13" spans="1:5">
      <c r="A13" s="31" t="s">
        <v>44</v>
      </c>
      <c r="B13" s="31" t="s">
        <v>45</v>
      </c>
      <c r="C13" s="33">
        <v>115041.62</v>
      </c>
      <c r="D13" s="32" t="s">
        <v>5</v>
      </c>
      <c r="E13" s="32">
        <v>34443.599999999999</v>
      </c>
    </row>
    <row r="14" spans="1:5">
      <c r="A14" s="31" t="s">
        <v>46</v>
      </c>
      <c r="B14" s="31" t="s">
        <v>47</v>
      </c>
      <c r="C14" s="33">
        <v>122619.22</v>
      </c>
      <c r="D14" s="32" t="s">
        <v>5</v>
      </c>
      <c r="E14" s="32">
        <v>34443.599999999999</v>
      </c>
    </row>
    <row r="15" spans="1:5" ht="28.5">
      <c r="A15" s="11" t="s">
        <v>49</v>
      </c>
      <c r="B15" s="8" t="str">
        <f>B17</f>
        <v>Уборка МОП 3,4 кв. 2017 г. коэф.0,8</v>
      </c>
      <c r="C15" s="26">
        <f>C17+C16</f>
        <v>66597.56</v>
      </c>
      <c r="D15" s="10"/>
      <c r="E15" s="9"/>
    </row>
    <row r="16" spans="1:5">
      <c r="A16" s="31" t="s">
        <v>50</v>
      </c>
      <c r="B16" s="31" t="s">
        <v>50</v>
      </c>
      <c r="C16" s="33">
        <v>23887.5</v>
      </c>
      <c r="D16" s="32" t="s">
        <v>5</v>
      </c>
      <c r="E16" s="32">
        <v>19110</v>
      </c>
    </row>
    <row r="17" spans="1:5">
      <c r="A17" s="31" t="s">
        <v>51</v>
      </c>
      <c r="B17" s="31" t="s">
        <v>51</v>
      </c>
      <c r="C17" s="33">
        <v>42710.06</v>
      </c>
      <c r="D17" s="32" t="s">
        <v>5</v>
      </c>
      <c r="E17" s="32">
        <v>34443.599999999999</v>
      </c>
    </row>
    <row r="18" spans="1:5">
      <c r="A18" s="11" t="s">
        <v>52</v>
      </c>
      <c r="B18" s="12" t="e">
        <f>B19+B20</f>
        <v>#VALUE!</v>
      </c>
      <c r="C18" s="26">
        <f>C19+C20+C21</f>
        <v>161948.64000000001</v>
      </c>
      <c r="D18" s="13"/>
      <c r="E18" s="14"/>
    </row>
    <row r="19" spans="1:5">
      <c r="A19" s="31" t="s">
        <v>53</v>
      </c>
      <c r="B19" s="31" t="s">
        <v>53</v>
      </c>
      <c r="C19" s="33">
        <v>69774.600000000006</v>
      </c>
      <c r="D19" s="32" t="s">
        <v>54</v>
      </c>
      <c r="E19" s="32">
        <v>1554</v>
      </c>
    </row>
    <row r="20" spans="1:5">
      <c r="A20" s="31" t="s">
        <v>55</v>
      </c>
      <c r="B20" s="31" t="s">
        <v>55</v>
      </c>
      <c r="C20" s="33">
        <v>10722.6</v>
      </c>
      <c r="D20" s="32" t="s">
        <v>54</v>
      </c>
      <c r="E20" s="32">
        <v>1554</v>
      </c>
    </row>
    <row r="21" spans="1:5">
      <c r="A21" s="31" t="s">
        <v>56</v>
      </c>
      <c r="B21" s="31" t="s">
        <v>56</v>
      </c>
      <c r="C21" s="33">
        <v>81451.44</v>
      </c>
      <c r="D21" s="32" t="s">
        <v>54</v>
      </c>
      <c r="E21" s="32">
        <v>1512</v>
      </c>
    </row>
    <row r="22" spans="1:5" ht="42.75">
      <c r="A22" s="11" t="s">
        <v>57</v>
      </c>
      <c r="B22" s="8"/>
      <c r="C22" s="26">
        <f>C23+C24+C25+C27+C28+C30</f>
        <v>30272.629999999997</v>
      </c>
      <c r="D22" s="10"/>
      <c r="E22" s="9"/>
    </row>
    <row r="23" spans="1:5" outlineLevel="1" collapsed="1">
      <c r="A23" s="31" t="s">
        <v>58</v>
      </c>
      <c r="B23" s="31" t="s">
        <v>59</v>
      </c>
      <c r="C23" s="33">
        <v>2337.8200000000002</v>
      </c>
      <c r="D23" s="32" t="s">
        <v>5</v>
      </c>
      <c r="E23" s="32">
        <v>47.564999999999998</v>
      </c>
    </row>
    <row r="24" spans="1:5" outlineLevel="1" collapsed="1">
      <c r="A24" s="31" t="s">
        <v>60</v>
      </c>
      <c r="B24" s="31" t="s">
        <v>60</v>
      </c>
      <c r="C24" s="33">
        <v>2755.49</v>
      </c>
      <c r="D24" s="32" t="s">
        <v>5</v>
      </c>
      <c r="E24" s="32">
        <v>34443.599999999999</v>
      </c>
    </row>
    <row r="25" spans="1:5" outlineLevel="1" collapsed="1">
      <c r="A25" s="31" t="s">
        <v>63</v>
      </c>
      <c r="B25" s="31" t="s">
        <v>63</v>
      </c>
      <c r="C25" s="33">
        <v>2617.71</v>
      </c>
      <c r="D25" s="32" t="s">
        <v>5</v>
      </c>
      <c r="E25" s="32">
        <v>34443.599999999999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2515.27</v>
      </c>
      <c r="D27" s="32" t="s">
        <v>5</v>
      </c>
      <c r="E27" s="32">
        <v>120.29</v>
      </c>
    </row>
    <row r="28" spans="1:5" outlineLevel="1" collapsed="1">
      <c r="A28" s="31" t="s">
        <v>61</v>
      </c>
      <c r="B28" s="31" t="s">
        <v>62</v>
      </c>
      <c r="C28" s="33">
        <v>4822.1000000000004</v>
      </c>
      <c r="D28" s="32" t="s">
        <v>5</v>
      </c>
      <c r="E28" s="32">
        <v>34443.599999999999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15224.24</v>
      </c>
      <c r="D30" s="32" t="s">
        <v>5</v>
      </c>
      <c r="E30" s="32">
        <v>4558.1559999999999</v>
      </c>
    </row>
    <row r="31" spans="1:5" ht="42.75" outlineLevel="1">
      <c r="A31" s="11" t="s">
        <v>64</v>
      </c>
      <c r="B31" s="22"/>
      <c r="C31" s="28">
        <f>C32+C34+C36+C37+C38+C39+C40+C41+C42+C43+C44+C45+C46+C47+C48+C49+C50+C51+C52+C53</f>
        <v>1064865.6199999999</v>
      </c>
      <c r="D31" s="23"/>
      <c r="E31" s="23"/>
    </row>
    <row r="32" spans="1:5" outlineLevel="1" collapsed="1">
      <c r="A32" s="31" t="s">
        <v>115</v>
      </c>
      <c r="B32" s="31" t="s">
        <v>116</v>
      </c>
      <c r="C32" s="33">
        <v>9448.2000000000007</v>
      </c>
      <c r="D32" s="32" t="s">
        <v>7</v>
      </c>
      <c r="E32" s="32">
        <v>12</v>
      </c>
    </row>
    <row r="33" spans="1:5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5" outlineLevel="1" collapsed="1">
      <c r="A34" s="31" t="s">
        <v>25</v>
      </c>
      <c r="B34" s="31" t="s">
        <v>25</v>
      </c>
      <c r="C34" s="33">
        <v>2795.69</v>
      </c>
      <c r="D34" s="32" t="s">
        <v>6</v>
      </c>
      <c r="E34" s="32">
        <v>1</v>
      </c>
    </row>
    <row r="35" spans="1:5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5" outlineLevel="2">
      <c r="A36" s="31" t="s">
        <v>117</v>
      </c>
      <c r="B36" s="31" t="s">
        <v>117</v>
      </c>
      <c r="C36" s="33">
        <v>950.46</v>
      </c>
      <c r="D36" s="32" t="s">
        <v>6</v>
      </c>
      <c r="E36" s="32">
        <v>1</v>
      </c>
    </row>
    <row r="37" spans="1:5" outlineLevel="2">
      <c r="A37" s="31" t="s">
        <v>118</v>
      </c>
      <c r="B37" s="31" t="s">
        <v>118</v>
      </c>
      <c r="C37" s="33">
        <v>1105.32</v>
      </c>
      <c r="D37" s="32" t="s">
        <v>6</v>
      </c>
      <c r="E37" s="32">
        <v>1</v>
      </c>
    </row>
    <row r="38" spans="1:5" outlineLevel="2">
      <c r="A38" s="31" t="s">
        <v>119</v>
      </c>
      <c r="B38" s="31" t="s">
        <v>119</v>
      </c>
      <c r="C38" s="33">
        <v>2585.35</v>
      </c>
      <c r="D38" s="32" t="s">
        <v>5</v>
      </c>
      <c r="E38" s="32">
        <v>5</v>
      </c>
    </row>
    <row r="39" spans="1:5" outlineLevel="2">
      <c r="A39" s="31" t="s">
        <v>30</v>
      </c>
      <c r="B39" s="31" t="s">
        <v>30</v>
      </c>
      <c r="C39" s="33">
        <v>5937.72</v>
      </c>
      <c r="D39" s="32" t="s">
        <v>108</v>
      </c>
      <c r="E39" s="32">
        <v>6</v>
      </c>
    </row>
    <row r="40" spans="1:5" outlineLevel="2">
      <c r="A40" s="31" t="s">
        <v>120</v>
      </c>
      <c r="B40" s="31" t="s">
        <v>120</v>
      </c>
      <c r="C40" s="33">
        <v>841.2</v>
      </c>
      <c r="D40" s="32" t="s">
        <v>6</v>
      </c>
      <c r="E40" s="32">
        <v>2</v>
      </c>
    </row>
    <row r="41" spans="1:5" outlineLevel="2">
      <c r="A41" s="31" t="s">
        <v>111</v>
      </c>
      <c r="B41" s="31" t="s">
        <v>112</v>
      </c>
      <c r="C41" s="33">
        <v>5517.12</v>
      </c>
      <c r="D41" s="32" t="s">
        <v>6</v>
      </c>
      <c r="E41" s="32">
        <v>1</v>
      </c>
    </row>
    <row r="42" spans="1:5" outlineLevel="2">
      <c r="A42" s="31" t="s">
        <v>121</v>
      </c>
      <c r="B42" s="31" t="s">
        <v>121</v>
      </c>
      <c r="C42" s="33">
        <v>19080.810000000001</v>
      </c>
      <c r="D42" s="32" t="s">
        <v>5</v>
      </c>
      <c r="E42" s="32">
        <v>6.15</v>
      </c>
    </row>
    <row r="43" spans="1:5" outlineLevel="2">
      <c r="A43" s="31" t="s">
        <v>122</v>
      </c>
      <c r="B43" s="31" t="s">
        <v>123</v>
      </c>
      <c r="C43" s="33">
        <v>29122.6</v>
      </c>
      <c r="D43" s="32" t="s">
        <v>6</v>
      </c>
      <c r="E43" s="32">
        <v>2</v>
      </c>
    </row>
    <row r="44" spans="1:5" outlineLevel="2">
      <c r="A44" s="31" t="s">
        <v>124</v>
      </c>
      <c r="B44" s="31" t="s">
        <v>125</v>
      </c>
      <c r="C44" s="33">
        <v>3187.64</v>
      </c>
      <c r="D44" s="32" t="s">
        <v>6</v>
      </c>
      <c r="E44" s="32">
        <v>4</v>
      </c>
    </row>
    <row r="45" spans="1:5" outlineLevel="2">
      <c r="A45" s="31" t="s">
        <v>126</v>
      </c>
      <c r="B45" s="31" t="s">
        <v>127</v>
      </c>
      <c r="C45" s="33">
        <v>887.24</v>
      </c>
      <c r="D45" s="32" t="s">
        <v>93</v>
      </c>
      <c r="E45" s="32">
        <v>1</v>
      </c>
    </row>
    <row r="46" spans="1:5" outlineLevel="2">
      <c r="A46" s="31" t="s">
        <v>128</v>
      </c>
      <c r="B46" s="31" t="s">
        <v>128</v>
      </c>
      <c r="C46" s="33">
        <v>938487</v>
      </c>
      <c r="D46" s="32" t="s">
        <v>129</v>
      </c>
      <c r="E46" s="32">
        <v>1</v>
      </c>
    </row>
    <row r="47" spans="1:5" outlineLevel="2">
      <c r="A47" s="31" t="s">
        <v>130</v>
      </c>
      <c r="B47" s="31" t="s">
        <v>130</v>
      </c>
      <c r="C47" s="33">
        <v>16271.28</v>
      </c>
      <c r="D47" s="32" t="s">
        <v>41</v>
      </c>
      <c r="E47" s="32">
        <v>24</v>
      </c>
    </row>
    <row r="48" spans="1:5" outlineLevel="2">
      <c r="A48" s="31" t="s">
        <v>131</v>
      </c>
      <c r="B48" s="31" t="s">
        <v>132</v>
      </c>
      <c r="C48" s="33">
        <v>16209.89</v>
      </c>
      <c r="D48" s="32" t="s">
        <v>5</v>
      </c>
      <c r="E48" s="32">
        <v>6.18</v>
      </c>
    </row>
    <row r="49" spans="1:6" outlineLevel="2">
      <c r="A49" s="31" t="s">
        <v>133</v>
      </c>
      <c r="B49" s="31" t="s">
        <v>134</v>
      </c>
      <c r="C49" s="33">
        <v>409.06</v>
      </c>
      <c r="D49" s="32" t="s">
        <v>6</v>
      </c>
      <c r="E49" s="32">
        <v>1</v>
      </c>
    </row>
    <row r="50" spans="1:6" outlineLevel="2">
      <c r="A50" s="31" t="s">
        <v>135</v>
      </c>
      <c r="B50" s="31" t="s">
        <v>136</v>
      </c>
      <c r="C50" s="33">
        <v>6566.64</v>
      </c>
      <c r="D50" s="32" t="s">
        <v>137</v>
      </c>
      <c r="E50" s="32">
        <v>24</v>
      </c>
    </row>
    <row r="51" spans="1:6" outlineLevel="2">
      <c r="A51" s="31" t="s">
        <v>109</v>
      </c>
      <c r="B51" s="31" t="s">
        <v>109</v>
      </c>
      <c r="C51" s="33">
        <v>769.9</v>
      </c>
      <c r="D51" s="32" t="s">
        <v>7</v>
      </c>
      <c r="E51" s="32">
        <v>2</v>
      </c>
    </row>
    <row r="52" spans="1:6" outlineLevel="2">
      <c r="A52" s="31" t="s">
        <v>138</v>
      </c>
      <c r="B52" s="31" t="s">
        <v>139</v>
      </c>
      <c r="C52" s="33">
        <v>581.05999999999995</v>
      </c>
      <c r="D52" s="32" t="s">
        <v>7</v>
      </c>
      <c r="E52" s="32">
        <v>17</v>
      </c>
    </row>
    <row r="53" spans="1:6" outlineLevel="2">
      <c r="A53" s="31" t="s">
        <v>151</v>
      </c>
      <c r="B53" s="31" t="s">
        <v>151</v>
      </c>
      <c r="C53" s="33">
        <v>4111.4399999999996</v>
      </c>
      <c r="D53" s="32" t="s">
        <v>129</v>
      </c>
      <c r="E53" s="32">
        <v>4</v>
      </c>
    </row>
    <row r="54" spans="1:6" ht="42.75">
      <c r="A54" s="11" t="s">
        <v>65</v>
      </c>
      <c r="B54" s="8">
        <f>SUM(B55:B62)</f>
        <v>0</v>
      </c>
      <c r="C54" s="26">
        <f>C55+C56+C57+C59+C61+C63+C65+C69+C71+C73+C75+C77+C79+C81+C82+C83+C84+C85+C86+C87+C88+C89+C90+C91+C92</f>
        <v>81709.779999999984</v>
      </c>
      <c r="D54" s="10"/>
      <c r="E54" s="9"/>
      <c r="F54" s="15" t="s">
        <v>4</v>
      </c>
    </row>
    <row r="55" spans="1:6" outlineLevel="1" collapsed="1">
      <c r="A55" s="31" t="s">
        <v>84</v>
      </c>
      <c r="B55" s="31" t="s">
        <v>84</v>
      </c>
      <c r="C55" s="33">
        <v>484.53</v>
      </c>
      <c r="D55" s="32" t="s">
        <v>85</v>
      </c>
      <c r="E55" s="32">
        <v>1</v>
      </c>
    </row>
    <row r="56" spans="1:6" outlineLevel="1">
      <c r="A56" s="31" t="s">
        <v>66</v>
      </c>
      <c r="B56" s="31" t="s">
        <v>66</v>
      </c>
      <c r="C56" s="33">
        <v>4046.8</v>
      </c>
      <c r="D56" s="32" t="s">
        <v>67</v>
      </c>
      <c r="E56" s="32">
        <v>5</v>
      </c>
    </row>
    <row r="57" spans="1:6" outlineLevel="1" collapsed="1">
      <c r="A57" s="31" t="s">
        <v>110</v>
      </c>
      <c r="B57" s="31" t="s">
        <v>110</v>
      </c>
      <c r="C57" s="33">
        <v>1969.33</v>
      </c>
      <c r="D57" s="32" t="s">
        <v>7</v>
      </c>
      <c r="E57" s="32">
        <v>11</v>
      </c>
    </row>
    <row r="58" spans="1:6" hidden="1" outlineLevel="2">
      <c r="A58" s="22" t="s">
        <v>23</v>
      </c>
      <c r="B58" s="22" t="s">
        <v>23</v>
      </c>
      <c r="C58" s="27">
        <v>5499.85</v>
      </c>
      <c r="D58" s="23" t="s">
        <v>41</v>
      </c>
      <c r="E58" s="23">
        <v>14.5</v>
      </c>
    </row>
    <row r="59" spans="1:6" outlineLevel="1" collapsed="1">
      <c r="A59" s="31" t="s">
        <v>94</v>
      </c>
      <c r="B59" s="31" t="s">
        <v>95</v>
      </c>
      <c r="C59" s="33">
        <v>825.3</v>
      </c>
      <c r="D59" s="32" t="s">
        <v>96</v>
      </c>
      <c r="E59" s="32">
        <v>3</v>
      </c>
    </row>
    <row r="60" spans="1:6" hidden="1" outlineLevel="2">
      <c r="A60" s="22" t="s">
        <v>24</v>
      </c>
      <c r="B60" s="22" t="s">
        <v>24</v>
      </c>
      <c r="C60" s="27">
        <v>6990.2</v>
      </c>
      <c r="D60" s="23" t="s">
        <v>41</v>
      </c>
      <c r="E60" s="23">
        <v>10</v>
      </c>
    </row>
    <row r="61" spans="1:6" outlineLevel="1" collapsed="1">
      <c r="A61" s="31" t="s">
        <v>140</v>
      </c>
      <c r="B61" s="31" t="s">
        <v>141</v>
      </c>
      <c r="C61" s="33">
        <v>275.10000000000002</v>
      </c>
      <c r="D61" s="32" t="s">
        <v>6</v>
      </c>
      <c r="E61" s="32">
        <v>1</v>
      </c>
    </row>
    <row r="62" spans="1:6" hidden="1" outlineLevel="2">
      <c r="A62" s="22" t="s">
        <v>25</v>
      </c>
      <c r="B62" s="22" t="s">
        <v>25</v>
      </c>
      <c r="C62" s="27">
        <v>2795.69</v>
      </c>
      <c r="D62" s="23" t="s">
        <v>41</v>
      </c>
      <c r="E62" s="23">
        <v>1</v>
      </c>
    </row>
    <row r="63" spans="1:6" outlineLevel="1" collapsed="1">
      <c r="A63" s="31" t="s">
        <v>142</v>
      </c>
      <c r="B63" s="31" t="s">
        <v>142</v>
      </c>
      <c r="C63" s="33">
        <v>383.63</v>
      </c>
      <c r="D63" s="32" t="s">
        <v>6</v>
      </c>
      <c r="E63" s="32">
        <v>1</v>
      </c>
    </row>
    <row r="64" spans="1:6" hidden="1" outlineLevel="2">
      <c r="A64" s="22" t="s">
        <v>29</v>
      </c>
      <c r="B64" s="22" t="s">
        <v>29</v>
      </c>
      <c r="C64" s="27">
        <v>30702.400000000001</v>
      </c>
      <c r="D64" s="23" t="s">
        <v>41</v>
      </c>
      <c r="E64" s="23">
        <v>16</v>
      </c>
    </row>
    <row r="65" spans="1:5" outlineLevel="1" collapsed="1">
      <c r="A65" s="31" t="s">
        <v>143</v>
      </c>
      <c r="B65" s="31" t="s">
        <v>143</v>
      </c>
      <c r="C65" s="33">
        <v>2265.9699999999998</v>
      </c>
      <c r="D65" s="32" t="s">
        <v>6</v>
      </c>
      <c r="E65" s="32">
        <v>1</v>
      </c>
    </row>
    <row r="66" spans="1:5" hidden="1" outlineLevel="2">
      <c r="A66" s="22" t="s">
        <v>30</v>
      </c>
      <c r="B66" s="22" t="s">
        <v>30</v>
      </c>
      <c r="C66" s="27">
        <v>1018.9</v>
      </c>
      <c r="D66" s="23" t="s">
        <v>41</v>
      </c>
      <c r="E66" s="23">
        <v>1.5</v>
      </c>
    </row>
    <row r="67" spans="1:5" hidden="1" outlineLevel="1" collapsed="1">
      <c r="A67" s="22" t="s">
        <v>28</v>
      </c>
      <c r="B67" s="22"/>
      <c r="C67" s="27">
        <f>SUBTOTAL(9,C66:C66)</f>
        <v>1018.9</v>
      </c>
      <c r="D67" s="23" t="s">
        <v>41</v>
      </c>
      <c r="E67" s="23">
        <f>SUBTOTAL(9,E66:E66)</f>
        <v>1.5</v>
      </c>
    </row>
    <row r="68" spans="1:5" hidden="1" outlineLevel="2">
      <c r="A68" s="22" t="s">
        <v>31</v>
      </c>
      <c r="B68" s="22" t="s">
        <v>31</v>
      </c>
      <c r="C68" s="27">
        <v>3090</v>
      </c>
      <c r="D68" s="23" t="s">
        <v>41</v>
      </c>
      <c r="E68" s="23">
        <v>3</v>
      </c>
    </row>
    <row r="69" spans="1:5" ht="14.25" customHeight="1" outlineLevel="1" collapsed="1">
      <c r="A69" s="31" t="s">
        <v>144</v>
      </c>
      <c r="B69" s="31" t="s">
        <v>144</v>
      </c>
      <c r="C69" s="33">
        <v>1511.9</v>
      </c>
      <c r="D69" s="32" t="s">
        <v>6</v>
      </c>
      <c r="E69" s="32">
        <v>2</v>
      </c>
    </row>
    <row r="70" spans="1:5" hidden="1" outlineLevel="2">
      <c r="A70" s="22" t="s">
        <v>32</v>
      </c>
      <c r="B70" s="22" t="s">
        <v>32</v>
      </c>
      <c r="C70" s="27">
        <v>5111.32</v>
      </c>
      <c r="D70" s="23" t="s">
        <v>7</v>
      </c>
      <c r="E70" s="23">
        <v>4</v>
      </c>
    </row>
    <row r="71" spans="1:5" outlineLevel="1" collapsed="1">
      <c r="A71" s="31" t="s">
        <v>100</v>
      </c>
      <c r="B71" s="31" t="s">
        <v>100</v>
      </c>
      <c r="C71" s="33">
        <v>11513.4</v>
      </c>
      <c r="D71" s="32" t="s">
        <v>6</v>
      </c>
      <c r="E71" s="32">
        <v>6</v>
      </c>
    </row>
    <row r="72" spans="1:5" hidden="1" outlineLevel="2">
      <c r="A72" s="22" t="s">
        <v>33</v>
      </c>
      <c r="B72" s="22" t="s">
        <v>33</v>
      </c>
      <c r="C72" s="27">
        <v>8465.94</v>
      </c>
      <c r="D72" s="23" t="s">
        <v>7</v>
      </c>
      <c r="E72" s="23">
        <v>6</v>
      </c>
    </row>
    <row r="73" spans="1:5" outlineLevel="1" collapsed="1">
      <c r="A73" s="31" t="s">
        <v>29</v>
      </c>
      <c r="B73" s="31" t="s">
        <v>29</v>
      </c>
      <c r="C73" s="33">
        <v>3837.8</v>
      </c>
      <c r="D73" s="32" t="s">
        <v>6</v>
      </c>
      <c r="E73" s="32">
        <v>2</v>
      </c>
    </row>
    <row r="74" spans="1:5" hidden="1" outlineLevel="2">
      <c r="A74" s="22" t="s">
        <v>34</v>
      </c>
      <c r="B74" s="22" t="s">
        <v>34</v>
      </c>
      <c r="C74" s="27">
        <v>10300</v>
      </c>
      <c r="D74" s="23" t="s">
        <v>7</v>
      </c>
      <c r="E74" s="23">
        <v>10</v>
      </c>
    </row>
    <row r="75" spans="1:5" outlineLevel="1" collapsed="1">
      <c r="A75" s="31" t="s">
        <v>145</v>
      </c>
      <c r="B75" s="31" t="s">
        <v>145</v>
      </c>
      <c r="C75" s="33">
        <v>1381.39</v>
      </c>
      <c r="D75" s="32" t="s">
        <v>6</v>
      </c>
      <c r="E75" s="32">
        <v>1</v>
      </c>
    </row>
    <row r="76" spans="1:5" hidden="1" outlineLevel="2">
      <c r="A76" s="22" t="s">
        <v>35</v>
      </c>
      <c r="B76" s="22" t="s">
        <v>35</v>
      </c>
      <c r="C76" s="27">
        <v>1761.57</v>
      </c>
      <c r="D76" s="23" t="s">
        <v>7</v>
      </c>
      <c r="E76" s="23">
        <v>1.5</v>
      </c>
    </row>
    <row r="77" spans="1:5" outlineLevel="1" collapsed="1">
      <c r="A77" s="31" t="s">
        <v>101</v>
      </c>
      <c r="B77" s="31" t="s">
        <v>102</v>
      </c>
      <c r="C77" s="33">
        <v>3320.67</v>
      </c>
      <c r="D77" s="32" t="s">
        <v>6</v>
      </c>
      <c r="E77" s="32">
        <v>3</v>
      </c>
    </row>
    <row r="78" spans="1:5" hidden="1" outlineLevel="2">
      <c r="A78" s="22" t="s">
        <v>36</v>
      </c>
      <c r="B78" s="22" t="s">
        <v>36</v>
      </c>
      <c r="C78" s="27">
        <v>24674.63</v>
      </c>
      <c r="D78" s="23" t="s">
        <v>7</v>
      </c>
      <c r="E78" s="23">
        <v>22.5</v>
      </c>
    </row>
    <row r="79" spans="1:5" outlineLevel="1" collapsed="1">
      <c r="A79" s="31" t="s">
        <v>31</v>
      </c>
      <c r="B79" s="31" t="s">
        <v>31</v>
      </c>
      <c r="C79" s="33">
        <v>1030</v>
      </c>
      <c r="D79" s="32" t="s">
        <v>7</v>
      </c>
      <c r="E79" s="32">
        <v>1</v>
      </c>
    </row>
    <row r="80" spans="1:5" hidden="1" outlineLevel="2">
      <c r="A80" s="22" t="s">
        <v>37</v>
      </c>
      <c r="B80" s="22" t="s">
        <v>38</v>
      </c>
      <c r="C80" s="27">
        <v>1187.72</v>
      </c>
      <c r="D80" s="23" t="s">
        <v>7</v>
      </c>
      <c r="E80" s="23">
        <v>1</v>
      </c>
    </row>
    <row r="81" spans="1:5" outlineLevel="2">
      <c r="A81" s="31" t="s">
        <v>32</v>
      </c>
      <c r="B81" s="31" t="s">
        <v>32</v>
      </c>
      <c r="C81" s="33">
        <v>4472.3999999999996</v>
      </c>
      <c r="D81" s="32" t="s">
        <v>97</v>
      </c>
      <c r="E81" s="32">
        <v>3.5</v>
      </c>
    </row>
    <row r="82" spans="1:5" outlineLevel="2">
      <c r="A82" s="31" t="s">
        <v>33</v>
      </c>
      <c r="B82" s="31" t="s">
        <v>33</v>
      </c>
      <c r="C82" s="33">
        <v>16931.88</v>
      </c>
      <c r="D82" s="32" t="s">
        <v>7</v>
      </c>
      <c r="E82" s="32">
        <v>12</v>
      </c>
    </row>
    <row r="83" spans="1:5" outlineLevel="2">
      <c r="A83" s="31" t="s">
        <v>146</v>
      </c>
      <c r="B83" s="31" t="s">
        <v>147</v>
      </c>
      <c r="C83" s="33">
        <v>1225.8399999999999</v>
      </c>
      <c r="D83" s="32" t="s">
        <v>7</v>
      </c>
      <c r="E83" s="32">
        <v>1</v>
      </c>
    </row>
    <row r="84" spans="1:5" outlineLevel="2">
      <c r="A84" s="31" t="s">
        <v>103</v>
      </c>
      <c r="B84" s="31" t="s">
        <v>104</v>
      </c>
      <c r="C84" s="33">
        <v>13381.84</v>
      </c>
      <c r="D84" s="32" t="s">
        <v>7</v>
      </c>
      <c r="E84" s="32">
        <v>8.3000000000000007</v>
      </c>
    </row>
    <row r="85" spans="1:5" outlineLevel="2">
      <c r="A85" s="31" t="s">
        <v>148</v>
      </c>
      <c r="B85" s="31" t="s">
        <v>148</v>
      </c>
      <c r="C85" s="33">
        <v>7039.26</v>
      </c>
      <c r="D85" s="32" t="s">
        <v>6</v>
      </c>
      <c r="E85" s="32">
        <v>3</v>
      </c>
    </row>
    <row r="86" spans="1:5" outlineLevel="2">
      <c r="A86" s="31" t="s">
        <v>106</v>
      </c>
      <c r="B86" s="31" t="s">
        <v>106</v>
      </c>
      <c r="C86" s="33">
        <v>538.79999999999995</v>
      </c>
      <c r="D86" s="32" t="s">
        <v>6</v>
      </c>
      <c r="E86" s="32">
        <v>3</v>
      </c>
    </row>
    <row r="87" spans="1:5" outlineLevel="2">
      <c r="A87" s="31" t="s">
        <v>39</v>
      </c>
      <c r="B87" s="31" t="s">
        <v>39</v>
      </c>
      <c r="C87" s="33">
        <v>434.65</v>
      </c>
      <c r="D87" s="32" t="s">
        <v>6</v>
      </c>
      <c r="E87" s="32">
        <v>5</v>
      </c>
    </row>
    <row r="88" spans="1:5" outlineLevel="2">
      <c r="A88" s="31" t="s">
        <v>40</v>
      </c>
      <c r="B88" s="31" t="s">
        <v>40</v>
      </c>
      <c r="C88" s="33">
        <v>719.25</v>
      </c>
      <c r="D88" s="32" t="s">
        <v>6</v>
      </c>
      <c r="E88" s="32">
        <v>5</v>
      </c>
    </row>
    <row r="89" spans="1:5" outlineLevel="2">
      <c r="A89" s="31" t="s">
        <v>91</v>
      </c>
      <c r="B89" s="31" t="s">
        <v>91</v>
      </c>
      <c r="C89" s="33">
        <v>2161.12</v>
      </c>
      <c r="D89" s="32" t="s">
        <v>92</v>
      </c>
      <c r="E89" s="32">
        <v>8</v>
      </c>
    </row>
    <row r="90" spans="1:5" outlineLevel="2">
      <c r="A90" s="31" t="s">
        <v>149</v>
      </c>
      <c r="B90" s="31" t="s">
        <v>149</v>
      </c>
      <c r="C90" s="33">
        <v>117.63</v>
      </c>
      <c r="D90" s="32" t="s">
        <v>6</v>
      </c>
      <c r="E90" s="32">
        <v>1</v>
      </c>
    </row>
    <row r="91" spans="1:5" outlineLevel="2">
      <c r="A91" s="31" t="s">
        <v>113</v>
      </c>
      <c r="B91" s="31" t="s">
        <v>113</v>
      </c>
      <c r="C91" s="33">
        <v>598.23</v>
      </c>
      <c r="D91" s="32" t="s">
        <v>7</v>
      </c>
      <c r="E91" s="32">
        <v>3</v>
      </c>
    </row>
    <row r="92" spans="1:5" outlineLevel="2">
      <c r="A92" s="31" t="s">
        <v>150</v>
      </c>
      <c r="B92" s="31" t="s">
        <v>150</v>
      </c>
      <c r="C92" s="33">
        <v>1243.06</v>
      </c>
      <c r="D92" s="32" t="s">
        <v>67</v>
      </c>
      <c r="E92" s="32">
        <v>2</v>
      </c>
    </row>
    <row r="93" spans="1:5" ht="28.5">
      <c r="A93" s="11" t="s">
        <v>68</v>
      </c>
      <c r="B93" s="8" t="e">
        <f>#REF!+#REF!</f>
        <v>#REF!</v>
      </c>
      <c r="C93" s="26">
        <v>0</v>
      </c>
      <c r="D93" s="10"/>
      <c r="E93" s="9"/>
    </row>
    <row r="94" spans="1:5" ht="28.5">
      <c r="A94" s="11" t="s">
        <v>69</v>
      </c>
      <c r="B94" s="8" t="e">
        <f>SUM(#REF!)</f>
        <v>#REF!</v>
      </c>
      <c r="C94" s="26">
        <v>0</v>
      </c>
      <c r="D94" s="10"/>
      <c r="E94" s="9"/>
    </row>
    <row r="95" spans="1:5" ht="28.5">
      <c r="A95" s="11" t="s">
        <v>70</v>
      </c>
      <c r="B95" s="8" t="e">
        <f>#REF!</f>
        <v>#REF!</v>
      </c>
      <c r="C95" s="26">
        <v>0</v>
      </c>
      <c r="D95" s="10"/>
      <c r="E95" s="9"/>
    </row>
    <row r="96" spans="1:5" ht="28.5">
      <c r="A96" s="11" t="s">
        <v>71</v>
      </c>
      <c r="B96" s="8" t="e">
        <f>B97+B98</f>
        <v>#VALUE!</v>
      </c>
      <c r="C96" s="26">
        <f>(C97+C98)</f>
        <v>5361.0099999999993</v>
      </c>
      <c r="D96" s="10"/>
      <c r="E96" s="9"/>
    </row>
    <row r="97" spans="1:5">
      <c r="A97" s="31" t="s">
        <v>152</v>
      </c>
      <c r="B97" s="31" t="s">
        <v>152</v>
      </c>
      <c r="C97" s="33">
        <v>5048.2299999999996</v>
      </c>
      <c r="D97" s="32" t="s">
        <v>6</v>
      </c>
      <c r="E97" s="32">
        <v>11</v>
      </c>
    </row>
    <row r="98" spans="1:5">
      <c r="A98" s="31" t="s">
        <v>88</v>
      </c>
      <c r="B98" s="31" t="s">
        <v>88</v>
      </c>
      <c r="C98" s="33">
        <v>312.77999999999997</v>
      </c>
      <c r="D98" s="32" t="s">
        <v>7</v>
      </c>
      <c r="E98" s="32">
        <v>1</v>
      </c>
    </row>
    <row r="99" spans="1:5" ht="28.5">
      <c r="A99" s="11" t="s">
        <v>72</v>
      </c>
      <c r="B99" s="8" t="str">
        <f>B101</f>
        <v>ТО газового оборудования к=0,6;0,8;0,85;0,9;1(1,2</v>
      </c>
      <c r="C99" s="26">
        <f>C101+C100</f>
        <v>12399.689999999999</v>
      </c>
      <c r="D99" s="10"/>
      <c r="E99" s="9"/>
    </row>
    <row r="100" spans="1:5">
      <c r="A100" s="31" t="s">
        <v>82</v>
      </c>
      <c r="B100" s="31" t="s">
        <v>83</v>
      </c>
      <c r="C100" s="33">
        <v>6544.28</v>
      </c>
      <c r="D100" s="32" t="s">
        <v>5</v>
      </c>
      <c r="E100" s="32">
        <v>34443.599999999999</v>
      </c>
    </row>
    <row r="101" spans="1:5">
      <c r="A101" s="31" t="s">
        <v>98</v>
      </c>
      <c r="B101" s="31" t="s">
        <v>99</v>
      </c>
      <c r="C101" s="33">
        <v>5855.41</v>
      </c>
      <c r="D101" s="32" t="s">
        <v>5</v>
      </c>
      <c r="E101" s="32">
        <v>34443.599999999999</v>
      </c>
    </row>
    <row r="102" spans="1:5" ht="28.5">
      <c r="A102" s="11" t="s">
        <v>73</v>
      </c>
      <c r="B102" s="8" t="e">
        <f>B103+#REF!</f>
        <v>#VALUE!</v>
      </c>
      <c r="C102" s="26">
        <f>C103+C104</f>
        <v>34891.360000000001</v>
      </c>
      <c r="D102" s="10"/>
      <c r="E102" s="9"/>
    </row>
    <row r="103" spans="1:5">
      <c r="A103" s="31" t="s">
        <v>153</v>
      </c>
      <c r="B103" s="31" t="s">
        <v>153</v>
      </c>
      <c r="C103" s="33">
        <v>18599.54</v>
      </c>
      <c r="D103" s="32" t="s">
        <v>5</v>
      </c>
      <c r="E103" s="32">
        <v>34443.599999999999</v>
      </c>
    </row>
    <row r="104" spans="1:5">
      <c r="A104" s="31" t="s">
        <v>107</v>
      </c>
      <c r="B104" s="31" t="s">
        <v>107</v>
      </c>
      <c r="C104" s="33">
        <v>16291.82</v>
      </c>
      <c r="D104" s="32" t="s">
        <v>5</v>
      </c>
      <c r="E104" s="32">
        <v>34443.599999999999</v>
      </c>
    </row>
    <row r="105" spans="1:5" ht="42.75">
      <c r="A105" s="11" t="s">
        <v>74</v>
      </c>
      <c r="B105" s="8" t="str">
        <f>B106</f>
        <v>Дератизация</v>
      </c>
      <c r="C105" s="26">
        <f>C106</f>
        <v>2231.14</v>
      </c>
      <c r="D105" s="10"/>
      <c r="E105" s="9"/>
    </row>
    <row r="106" spans="1:5" s="40" customFormat="1" outlineLevel="2">
      <c r="A106" s="31" t="s">
        <v>75</v>
      </c>
      <c r="B106" s="31" t="s">
        <v>75</v>
      </c>
      <c r="C106" s="33">
        <f>2087.14+144</f>
        <v>2231.14</v>
      </c>
      <c r="D106" s="32" t="s">
        <v>5</v>
      </c>
      <c r="E106" s="32">
        <f>1449.4+100</f>
        <v>1549.4</v>
      </c>
    </row>
    <row r="107" spans="1:5" ht="57">
      <c r="A107" s="11" t="s">
        <v>76</v>
      </c>
      <c r="B107" s="8">
        <f>SUM(B108:B108)</f>
        <v>0</v>
      </c>
      <c r="C107" s="26">
        <f>C108+C109+C110+C111</f>
        <v>201102.97</v>
      </c>
      <c r="D107" s="10"/>
      <c r="E107" s="9"/>
    </row>
    <row r="108" spans="1:5">
      <c r="A108" s="31" t="s">
        <v>77</v>
      </c>
      <c r="B108" s="31" t="s">
        <v>78</v>
      </c>
      <c r="C108" s="33">
        <v>1171.08</v>
      </c>
      <c r="D108" s="32" t="s">
        <v>5</v>
      </c>
      <c r="E108" s="32">
        <v>68887.199999999997</v>
      </c>
    </row>
    <row r="109" spans="1:5">
      <c r="A109" s="31" t="s">
        <v>80</v>
      </c>
      <c r="B109" s="31" t="s">
        <v>81</v>
      </c>
      <c r="C109" s="33">
        <v>97130.94</v>
      </c>
      <c r="D109" s="32" t="s">
        <v>5</v>
      </c>
      <c r="E109" s="32">
        <v>34443.599999999999</v>
      </c>
    </row>
    <row r="110" spans="1:5">
      <c r="A110" s="31" t="s">
        <v>89</v>
      </c>
      <c r="B110" s="31" t="s">
        <v>90</v>
      </c>
      <c r="C110" s="33">
        <v>97130.95</v>
      </c>
      <c r="D110" s="32" t="s">
        <v>5</v>
      </c>
      <c r="E110" s="32">
        <v>34443.599999999999</v>
      </c>
    </row>
    <row r="111" spans="1:5">
      <c r="A111" s="31" t="s">
        <v>154</v>
      </c>
      <c r="B111" s="31" t="s">
        <v>154</v>
      </c>
      <c r="C111" s="33">
        <v>5670</v>
      </c>
      <c r="D111" s="32" t="s">
        <v>5</v>
      </c>
      <c r="E111" s="32">
        <v>1400</v>
      </c>
    </row>
    <row r="112" spans="1:5">
      <c r="A112" s="11" t="s">
        <v>79</v>
      </c>
      <c r="B112" s="8">
        <f>B113</f>
        <v>6050.8474576271192</v>
      </c>
      <c r="C112" s="26">
        <f>C113</f>
        <v>7140</v>
      </c>
      <c r="D112" s="10"/>
      <c r="E112" s="9"/>
    </row>
    <row r="113" spans="1:5" ht="30">
      <c r="A113" s="16" t="s">
        <v>9</v>
      </c>
      <c r="B113" s="12">
        <f>C113/1.18</f>
        <v>6050.8474576271192</v>
      </c>
      <c r="C113" s="29">
        <f>E113*5*12</f>
        <v>7140</v>
      </c>
      <c r="D113" s="17" t="s">
        <v>8</v>
      </c>
      <c r="E113" s="13">
        <v>119</v>
      </c>
    </row>
    <row r="114" spans="1:5">
      <c r="A114" s="7" t="s">
        <v>42</v>
      </c>
      <c r="B114" s="18" t="e">
        <f>B12+B15+B18+B30+B54+B93+B94+B95+B96+B99+B102+B105+B107+B112</f>
        <v>#REF!</v>
      </c>
      <c r="C114" s="26">
        <f>C12+C15+C18+C22+C31+C54+C93+C94+C95+C96+C99+C102+C105+C107+C112</f>
        <v>1906181.24</v>
      </c>
      <c r="D114" s="19"/>
      <c r="E114" s="9"/>
    </row>
    <row r="115" spans="1:5">
      <c r="A115" s="7" t="s">
        <v>43</v>
      </c>
      <c r="B115" s="20"/>
      <c r="C115" s="26">
        <f>C114*1.18</f>
        <v>2249293.8632</v>
      </c>
      <c r="D115" s="10"/>
      <c r="E115" s="9"/>
    </row>
    <row r="116" spans="1:5">
      <c r="A116" s="7" t="s">
        <v>105</v>
      </c>
      <c r="B116" s="20"/>
      <c r="C116" s="26">
        <f>C4+C5+C8-C115</f>
        <v>-214554.71320000011</v>
      </c>
      <c r="D116" s="10"/>
      <c r="E116" s="9"/>
    </row>
    <row r="117" spans="1:5" ht="28.5">
      <c r="A117" s="43" t="s">
        <v>155</v>
      </c>
      <c r="B117" s="8"/>
      <c r="C117" s="26">
        <f>C116+C7</f>
        <v>-124653.80319999997</v>
      </c>
      <c r="D117" s="10"/>
      <c r="E117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2018-03-16T00:58:27Z</cp:lastPrinted>
  <dcterms:created xsi:type="dcterms:W3CDTF">2016-03-18T02:51:51Z</dcterms:created>
  <dcterms:modified xsi:type="dcterms:W3CDTF">2018-03-22T05:08:50Z</dcterms:modified>
</cp:coreProperties>
</file>