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Лист1!$A$1:$E$95</definedName>
  </definedNames>
  <calcPr calcId="124519" calcMode="manual"/>
</workbook>
</file>

<file path=xl/calcChain.xml><?xml version="1.0" encoding="utf-8"?>
<calcChain xmlns="http://schemas.openxmlformats.org/spreadsheetml/2006/main">
  <c r="C8" i="1"/>
  <c r="C95"/>
  <c r="C92"/>
  <c r="C82"/>
  <c r="C84"/>
  <c r="C38"/>
  <c r="C35"/>
  <c r="C13" l="1"/>
  <c r="C79"/>
  <c r="C22"/>
  <c r="C26"/>
  <c r="C14"/>
  <c r="C91"/>
  <c r="C19"/>
  <c r="C16"/>
  <c r="C7" l="1"/>
  <c r="C90"/>
  <c r="E51" l="1"/>
  <c r="C51"/>
  <c r="B38" l="1"/>
  <c r="B84"/>
  <c r="B77"/>
  <c r="B75"/>
  <c r="B74" l="1"/>
  <c r="B91"/>
  <c r="B90" s="1"/>
  <c r="B82"/>
  <c r="B79"/>
  <c r="B78"/>
  <c r="B76"/>
  <c r="B22"/>
  <c r="B19"/>
  <c r="B16"/>
  <c r="B92" l="1"/>
  <c r="C93" l="1"/>
  <c r="C94" s="1"/>
</calcChain>
</file>

<file path=xl/sharedStrings.xml><?xml version="1.0" encoding="utf-8"?>
<sst xmlns="http://schemas.openxmlformats.org/spreadsheetml/2006/main" count="222" uniqueCount="127">
  <si>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</si>
  <si>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</si>
  <si>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</si>
  <si>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</si>
  <si>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</si>
  <si>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</si>
  <si>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</si>
  <si>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</si>
  <si>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</si>
  <si>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</si>
  <si>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</si>
  <si>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</si>
  <si>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</si>
  <si>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</si>
  <si>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</si>
  <si>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</si>
  <si>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</si>
  <si>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</si>
  <si>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</si>
  <si>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</si>
  <si>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</si>
  <si>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</si>
  <si>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</si>
  <si>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</si>
  <si>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</si>
  <si>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</si>
  <si>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</si>
  <si>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</si>
  <si>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</si>
  <si>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</si>
  <si>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</si>
  <si>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</si>
  <si>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</si>
  <si>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</si>
  <si>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</si>
  <si>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</si>
  <si>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</si>
  <si>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</si>
  <si>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</si>
  <si>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</si>
  <si>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</si>
  <si>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</si>
  <si>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</si>
  <si>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</si>
  <si>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</si>
  <si>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</si>
  <si>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</si>
  <si>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</si>
  <si>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</si>
  <si>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</si>
  <si>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</si>
  <si>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</si>
  <si>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</si>
  <si>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</si>
  <si>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</si>
  <si>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</si>
  <si>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</si>
  <si>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</si>
  <si>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</si>
  <si>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</si>
  <si>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</si>
  <si>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</si>
  <si>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</si>
  <si>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</si>
  <si>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</si>
  <si>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</si>
  <si>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</si>
  <si>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</si>
  <si>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</si>
  <si>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</si>
  <si>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</si>
  <si>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</si>
  <si>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</si>
  <si>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</si>
  <si>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</si>
  <si>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</si>
  <si>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</si>
  <si>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</si>
  <si>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покраска теплового узла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</si>
  <si>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</si>
  <si>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</si>
  <si>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1 раз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</si>
  <si>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</si>
  <si>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</si>
  <si>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</si>
  <si>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</si>
  <si>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замена эл. лампочки накаливания</t>
  </si>
  <si>
    <t>Перезапуск (удаление воздуха) стояков отопления</t>
  </si>
  <si>
    <t>1м</t>
  </si>
  <si>
    <t>осмотр подвала</t>
  </si>
  <si>
    <t>раз</t>
  </si>
  <si>
    <t>Выезд а/машины по заявке</t>
  </si>
  <si>
    <t>выезд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</si>
  <si>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</si>
  <si>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</si>
  <si>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</si>
  <si>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осмотр сантехоборудования</t>
  </si>
  <si>
    <t>прочистка канализационной сети внутренней</t>
  </si>
  <si>
    <t>сброс воздуха с системы отопления</t>
  </si>
  <si>
    <t>Содержание ДРС 1,2 кв.2017 г. коэф. 0,8</t>
  </si>
  <si>
    <t>Дератизация</t>
  </si>
  <si>
    <t>Адрес: ул. Столярова, д. 40</t>
  </si>
  <si>
    <t>Охрана МВД по Заб. краю</t>
  </si>
  <si>
    <t>ИП Гурова Е.В.</t>
  </si>
  <si>
    <t>ИП Андреева Е.В.</t>
  </si>
  <si>
    <t>ООО "Вояж"</t>
  </si>
  <si>
    <t>Ремонт дверных полотен</t>
  </si>
  <si>
    <t>навеска замка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</si>
  <si>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</si>
  <si>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</si>
  <si>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Отогрев стояков</t>
  </si>
  <si>
    <t>Ремонт задвижек для всех диам. без снятия</t>
  </si>
  <si>
    <t>Ремонт задвижек для всех диам. со снятием</t>
  </si>
  <si>
    <t>Смена труб отопления ППР д. 20 (полотенцесушит/без сварочных</t>
  </si>
  <si>
    <t>Смена труб отопления ППР д. 20 (полотенцесушит/без</t>
  </si>
  <si>
    <t>замена эл.выключателя</t>
  </si>
  <si>
    <t>замена электропроводки</t>
  </si>
  <si>
    <t>прочистка канализационной сети дворовой</t>
  </si>
  <si>
    <t>регулировка теплоносителя</t>
  </si>
  <si>
    <t>смена кранов стальных шаровых Д. 80</t>
  </si>
  <si>
    <t>смена труб из ВГП труб Д20 с произ-ом свар-х работ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</si>
  <si>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</si>
  <si>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</si>
  <si>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частичная замена розлива хвс</t>
  </si>
  <si>
    <t>розлив</t>
  </si>
  <si>
    <t>Саженцы</t>
  </si>
  <si>
    <t>Рассада цветов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</si>
</sst>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C9" sqref="C9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101</v>
      </c>
      <c r="B2" s="24" t="s">
        <v>67</v>
      </c>
      <c r="C2" s="51" t="s">
        <v>73</v>
      </c>
      <c r="D2" s="51"/>
      <c r="E2" s="25"/>
    </row>
    <row r="3" spans="1:5" ht="57">
      <c r="A3" s="34" t="s">
        <v>3</v>
      </c>
      <c r="B3" s="35" t="s">
        <v>0</v>
      </c>
      <c r="C3" s="36" t="s">
        <v>68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838953.86</v>
      </c>
      <c r="D4" s="37"/>
      <c r="E4" s="38"/>
    </row>
    <row r="5" spans="1:5">
      <c r="A5" s="34" t="s">
        <v>12</v>
      </c>
      <c r="B5" s="35"/>
      <c r="C5" s="36">
        <v>737498.03</v>
      </c>
      <c r="D5" s="37"/>
      <c r="E5" s="38"/>
    </row>
    <row r="6" spans="1:5">
      <c r="A6" s="34" t="s">
        <v>13</v>
      </c>
      <c r="B6" s="35"/>
      <c r="C6" s="36">
        <v>700219.67</v>
      </c>
      <c r="D6" s="37"/>
      <c r="E6" s="38"/>
    </row>
    <row r="7" spans="1:5">
      <c r="A7" s="34" t="s">
        <v>71</v>
      </c>
      <c r="B7" s="35"/>
      <c r="C7" s="36">
        <f>C6-C5</f>
        <v>-37278.359999999986</v>
      </c>
      <c r="D7" s="37"/>
      <c r="E7" s="38"/>
    </row>
    <row r="8" spans="1:5">
      <c r="A8" s="34" t="s">
        <v>14</v>
      </c>
      <c r="B8" s="35"/>
      <c r="C8" s="36">
        <f>C13+C9+C10+C11+C12</f>
        <v>338528.52999999997</v>
      </c>
      <c r="D8" s="37"/>
      <c r="E8" s="38"/>
    </row>
    <row r="9" spans="1:5">
      <c r="A9" s="46" t="s">
        <v>102</v>
      </c>
      <c r="B9" s="47"/>
      <c r="C9" s="44">
        <v>268228.38</v>
      </c>
      <c r="D9" s="37"/>
      <c r="E9" s="42"/>
    </row>
    <row r="10" spans="1:5">
      <c r="A10" s="46" t="s">
        <v>103</v>
      </c>
      <c r="B10" s="47"/>
      <c r="C10" s="44">
        <v>26540.25</v>
      </c>
      <c r="D10" s="37"/>
      <c r="E10" s="42"/>
    </row>
    <row r="11" spans="1:5">
      <c r="A11" s="46" t="s">
        <v>104</v>
      </c>
      <c r="B11" s="47"/>
      <c r="C11" s="44">
        <v>13122.17</v>
      </c>
      <c r="D11" s="37"/>
      <c r="E11" s="42"/>
    </row>
    <row r="12" spans="1:5">
      <c r="A12" s="46" t="s">
        <v>105</v>
      </c>
      <c r="B12" s="47"/>
      <c r="C12" s="44">
        <v>13708.13</v>
      </c>
      <c r="D12" s="37"/>
      <c r="E12" s="42"/>
    </row>
    <row r="13" spans="1:5">
      <c r="A13" s="46" t="s">
        <v>15</v>
      </c>
      <c r="B13" s="47"/>
      <c r="C13" s="44">
        <f>750*12+660.8*12</f>
        <v>16929.599999999999</v>
      </c>
      <c r="D13" s="37"/>
      <c r="E13" s="42"/>
    </row>
    <row r="14" spans="1:5">
      <c r="A14" s="39" t="s">
        <v>16</v>
      </c>
      <c r="B14" s="40"/>
      <c r="C14" s="43">
        <f>C5+C8</f>
        <v>1076026.56</v>
      </c>
      <c r="D14" s="41"/>
      <c r="E14" s="42"/>
    </row>
    <row r="15" spans="1:5">
      <c r="A15" s="50" t="s">
        <v>17</v>
      </c>
      <c r="B15" s="50"/>
      <c r="C15" s="50"/>
      <c r="D15" s="50"/>
      <c r="E15" s="50"/>
    </row>
    <row r="16" spans="1:5">
      <c r="A16" s="9" t="s">
        <v>37</v>
      </c>
      <c r="B16" s="6" t="e">
        <f>#REF!</f>
        <v>#REF!</v>
      </c>
      <c r="C16" s="26">
        <f>C17+C18</f>
        <v>122258.34</v>
      </c>
      <c r="D16" s="8"/>
      <c r="E16" s="7"/>
    </row>
    <row r="17" spans="1:5">
      <c r="A17" s="31" t="s">
        <v>33</v>
      </c>
      <c r="B17" s="31" t="s">
        <v>34</v>
      </c>
      <c r="C17" s="33">
        <v>59180.12</v>
      </c>
      <c r="D17" s="32" t="s">
        <v>5</v>
      </c>
      <c r="E17" s="32">
        <v>17718.599999999999</v>
      </c>
    </row>
    <row r="18" spans="1:5">
      <c r="A18" s="31" t="s">
        <v>35</v>
      </c>
      <c r="B18" s="31" t="s">
        <v>36</v>
      </c>
      <c r="C18" s="33">
        <v>63078.22</v>
      </c>
      <c r="D18" s="32" t="s">
        <v>5</v>
      </c>
      <c r="E18" s="32">
        <v>17718.599999999999</v>
      </c>
    </row>
    <row r="19" spans="1:5" ht="28.5">
      <c r="A19" s="9" t="s">
        <v>38</v>
      </c>
      <c r="B19" s="6" t="str">
        <f>B21</f>
        <v>Уборка МОП 3,4 кв. 2017 г. коэф.0,8</v>
      </c>
      <c r="C19" s="26">
        <f>C21+C20</f>
        <v>44119.34</v>
      </c>
      <c r="D19" s="8"/>
      <c r="E19" s="7"/>
    </row>
    <row r="20" spans="1:5">
      <c r="A20" s="31" t="s">
        <v>39</v>
      </c>
      <c r="B20" s="31" t="s">
        <v>39</v>
      </c>
      <c r="C20" s="33">
        <v>22148.28</v>
      </c>
      <c r="D20" s="32" t="s">
        <v>5</v>
      </c>
      <c r="E20" s="32">
        <v>17718.599999999999</v>
      </c>
    </row>
    <row r="21" spans="1:5">
      <c r="A21" s="31" t="s">
        <v>74</v>
      </c>
      <c r="B21" s="31" t="s">
        <v>74</v>
      </c>
      <c r="C21" s="33">
        <v>21971.06</v>
      </c>
      <c r="D21" s="32" t="s">
        <v>5</v>
      </c>
      <c r="E21" s="32">
        <v>17718.599999999999</v>
      </c>
    </row>
    <row r="22" spans="1:5">
      <c r="A22" s="9" t="s">
        <v>40</v>
      </c>
      <c r="B22" s="10" t="e">
        <f>B23+B24</f>
        <v>#VALUE!</v>
      </c>
      <c r="C22" s="26">
        <f>C23+C24+C25</f>
        <v>64697</v>
      </c>
      <c r="D22" s="11"/>
      <c r="E22" s="12"/>
    </row>
    <row r="23" spans="1:5">
      <c r="A23" s="31" t="s">
        <v>41</v>
      </c>
      <c r="B23" s="31" t="s">
        <v>41</v>
      </c>
      <c r="C23" s="33">
        <v>28062.5</v>
      </c>
      <c r="D23" s="32" t="s">
        <v>42</v>
      </c>
      <c r="E23" s="32">
        <v>625</v>
      </c>
    </row>
    <row r="24" spans="1:5">
      <c r="A24" s="31" t="s">
        <v>44</v>
      </c>
      <c r="B24" s="31" t="s">
        <v>44</v>
      </c>
      <c r="C24" s="33">
        <v>32322</v>
      </c>
      <c r="D24" s="32" t="s">
        <v>42</v>
      </c>
      <c r="E24" s="32">
        <v>600</v>
      </c>
    </row>
    <row r="25" spans="1:5">
      <c r="A25" s="31" t="s">
        <v>43</v>
      </c>
      <c r="B25" s="31" t="s">
        <v>43</v>
      </c>
      <c r="C25" s="33">
        <v>4312.5</v>
      </c>
      <c r="D25" s="32" t="s">
        <v>42</v>
      </c>
      <c r="E25" s="32">
        <v>625</v>
      </c>
    </row>
    <row r="26" spans="1:5" ht="42.75">
      <c r="A26" s="9" t="s">
        <v>45</v>
      </c>
      <c r="B26" s="6"/>
      <c r="C26" s="26">
        <f>C27+C28+C29+C31+C32+C34</f>
        <v>16087.18</v>
      </c>
      <c r="D26" s="8"/>
      <c r="E26" s="7"/>
    </row>
    <row r="27" spans="1:5" outlineLevel="1" collapsed="1">
      <c r="A27" s="31" t="s">
        <v>75</v>
      </c>
      <c r="B27" s="31" t="s">
        <v>75</v>
      </c>
      <c r="C27" s="33">
        <v>1417.49</v>
      </c>
      <c r="D27" s="32" t="s">
        <v>5</v>
      </c>
      <c r="E27" s="32">
        <v>17718.599999999999</v>
      </c>
    </row>
    <row r="28" spans="1:5" outlineLevel="1" collapsed="1">
      <c r="A28" s="31" t="s">
        <v>46</v>
      </c>
      <c r="B28" s="31" t="s">
        <v>47</v>
      </c>
      <c r="C28" s="33">
        <v>1262.56</v>
      </c>
      <c r="D28" s="32" t="s">
        <v>5</v>
      </c>
      <c r="E28" s="32">
        <v>25.687999999999999</v>
      </c>
    </row>
    <row r="29" spans="1:5" outlineLevel="1" collapsed="1">
      <c r="A29" s="31" t="s">
        <v>76</v>
      </c>
      <c r="B29" s="31" t="s">
        <v>76</v>
      </c>
      <c r="C29" s="33">
        <v>1346.61</v>
      </c>
      <c r="D29" s="32" t="s">
        <v>5</v>
      </c>
      <c r="E29" s="32">
        <v>17718.599999999999</v>
      </c>
    </row>
    <row r="30" spans="1:5" hidden="1" outlineLevel="2">
      <c r="A30" s="20" t="s">
        <v>18</v>
      </c>
      <c r="B30" s="20" t="s">
        <v>19</v>
      </c>
      <c r="C30" s="27">
        <v>3651.55</v>
      </c>
      <c r="D30" s="21" t="s">
        <v>5</v>
      </c>
      <c r="E30" s="21"/>
    </row>
    <row r="31" spans="1:5" outlineLevel="1" collapsed="1">
      <c r="A31" s="31" t="s">
        <v>18</v>
      </c>
      <c r="B31" s="31" t="s">
        <v>19</v>
      </c>
      <c r="C31" s="33">
        <v>1358.33</v>
      </c>
      <c r="D31" s="32" t="s">
        <v>5</v>
      </c>
      <c r="E31" s="32">
        <v>64.960999999999999</v>
      </c>
    </row>
    <row r="32" spans="1:5" outlineLevel="1" collapsed="1">
      <c r="A32" s="31" t="s">
        <v>48</v>
      </c>
      <c r="B32" s="31" t="s">
        <v>49</v>
      </c>
      <c r="C32" s="33">
        <v>2480.6</v>
      </c>
      <c r="D32" s="32" t="s">
        <v>5</v>
      </c>
      <c r="E32" s="32">
        <v>17718.599999999999</v>
      </c>
    </row>
    <row r="33" spans="1:6" hidden="1" outlineLevel="2">
      <c r="A33" s="20" t="s">
        <v>20</v>
      </c>
      <c r="B33" s="20" t="s">
        <v>21</v>
      </c>
      <c r="C33" s="27">
        <v>22101.75</v>
      </c>
      <c r="D33" s="21" t="s">
        <v>5</v>
      </c>
      <c r="E33" s="21">
        <v>6617.2910000000002</v>
      </c>
    </row>
    <row r="34" spans="1:6" outlineLevel="1" collapsed="1">
      <c r="A34" s="31" t="s">
        <v>20</v>
      </c>
      <c r="B34" s="31" t="s">
        <v>21</v>
      </c>
      <c r="C34" s="33">
        <v>8221.59</v>
      </c>
      <c r="D34" s="32" t="s">
        <v>5</v>
      </c>
      <c r="E34" s="32">
        <v>2461.5529999999999</v>
      </c>
    </row>
    <row r="35" spans="1:6" ht="42.75" outlineLevel="1">
      <c r="A35" s="9" t="s">
        <v>50</v>
      </c>
      <c r="B35" s="20"/>
      <c r="C35" s="28">
        <f>C36+C37</f>
        <v>2949.25</v>
      </c>
      <c r="D35" s="21"/>
      <c r="E35" s="21"/>
    </row>
    <row r="36" spans="1:6" outlineLevel="1">
      <c r="A36" s="31" t="s">
        <v>106</v>
      </c>
      <c r="B36" s="31" t="s">
        <v>106</v>
      </c>
      <c r="C36" s="33">
        <v>520.01</v>
      </c>
      <c r="D36" s="32" t="s">
        <v>6</v>
      </c>
      <c r="E36" s="32">
        <v>1</v>
      </c>
    </row>
    <row r="37" spans="1:6" outlineLevel="1">
      <c r="A37" s="31" t="s">
        <v>107</v>
      </c>
      <c r="B37" s="31" t="s">
        <v>107</v>
      </c>
      <c r="C37" s="33">
        <v>2429.2399999999998</v>
      </c>
      <c r="D37" s="32" t="s">
        <v>6</v>
      </c>
      <c r="E37" s="32">
        <v>4</v>
      </c>
    </row>
    <row r="38" spans="1:6" ht="42.75">
      <c r="A38" s="9" t="s">
        <v>51</v>
      </c>
      <c r="B38" s="6">
        <f>SUM(B39:B46)</f>
        <v>0</v>
      </c>
      <c r="C38" s="26">
        <f>C39+C40+C41+C43+C45+C47+C49+C53+C55+C56+C57+C58+C59+C60+C61+C62+C63+C64+C65+C66+C67+C68+C69+C70+C71+C72+C73</f>
        <v>100354.03</v>
      </c>
      <c r="D38" s="8"/>
      <c r="E38" s="7"/>
      <c r="F38" s="13" t="s">
        <v>4</v>
      </c>
    </row>
    <row r="39" spans="1:6" outlineLevel="1" collapsed="1">
      <c r="A39" s="31" t="s">
        <v>91</v>
      </c>
      <c r="B39" s="31" t="s">
        <v>91</v>
      </c>
      <c r="C39" s="33">
        <v>484.53</v>
      </c>
      <c r="D39" s="32" t="s">
        <v>92</v>
      </c>
      <c r="E39" s="32">
        <v>1</v>
      </c>
    </row>
    <row r="40" spans="1:6" outlineLevel="1">
      <c r="A40" s="31" t="s">
        <v>79</v>
      </c>
      <c r="B40" s="31" t="s">
        <v>80</v>
      </c>
      <c r="C40" s="33">
        <v>381.22</v>
      </c>
      <c r="D40" s="32" t="s">
        <v>77</v>
      </c>
      <c r="E40" s="32">
        <v>1</v>
      </c>
    </row>
    <row r="41" spans="1:6" outlineLevel="1" collapsed="1">
      <c r="A41" s="31" t="s">
        <v>52</v>
      </c>
      <c r="B41" s="31" t="s">
        <v>52</v>
      </c>
      <c r="C41" s="33">
        <v>809.36</v>
      </c>
      <c r="D41" s="32" t="s">
        <v>53</v>
      </c>
      <c r="E41" s="32">
        <v>1</v>
      </c>
    </row>
    <row r="42" spans="1:6" hidden="1" outlineLevel="2">
      <c r="A42" s="20" t="s">
        <v>22</v>
      </c>
      <c r="B42" s="20" t="s">
        <v>22</v>
      </c>
      <c r="C42" s="27">
        <v>5499.85</v>
      </c>
      <c r="D42" s="21" t="s">
        <v>30</v>
      </c>
      <c r="E42" s="21">
        <v>14.5</v>
      </c>
    </row>
    <row r="43" spans="1:6" outlineLevel="1" collapsed="1">
      <c r="A43" s="31" t="s">
        <v>93</v>
      </c>
      <c r="B43" s="31" t="s">
        <v>94</v>
      </c>
      <c r="C43" s="33">
        <v>431.2</v>
      </c>
      <c r="D43" s="32" t="s">
        <v>6</v>
      </c>
      <c r="E43" s="32">
        <v>2</v>
      </c>
    </row>
    <row r="44" spans="1:6" hidden="1" outlineLevel="2">
      <c r="A44" s="20" t="s">
        <v>23</v>
      </c>
      <c r="B44" s="20" t="s">
        <v>23</v>
      </c>
      <c r="C44" s="27">
        <v>6990.2</v>
      </c>
      <c r="D44" s="21" t="s">
        <v>30</v>
      </c>
      <c r="E44" s="21">
        <v>10</v>
      </c>
    </row>
    <row r="45" spans="1:6" outlineLevel="1" collapsed="1">
      <c r="A45" s="31" t="s">
        <v>108</v>
      </c>
      <c r="B45" s="31" t="s">
        <v>109</v>
      </c>
      <c r="C45" s="33">
        <v>220.54</v>
      </c>
      <c r="D45" s="32" t="s">
        <v>6</v>
      </c>
      <c r="E45" s="32">
        <v>1</v>
      </c>
    </row>
    <row r="46" spans="1:6" hidden="1" outlineLevel="2">
      <c r="A46" s="20" t="s">
        <v>24</v>
      </c>
      <c r="B46" s="20" t="s">
        <v>24</v>
      </c>
      <c r="C46" s="27">
        <v>2795.69</v>
      </c>
      <c r="D46" s="21" t="s">
        <v>30</v>
      </c>
      <c r="E46" s="21">
        <v>1</v>
      </c>
    </row>
    <row r="47" spans="1:6" outlineLevel="1" collapsed="1">
      <c r="A47" s="31" t="s">
        <v>95</v>
      </c>
      <c r="B47" s="31" t="s">
        <v>95</v>
      </c>
      <c r="C47" s="33">
        <v>80.569999999999993</v>
      </c>
      <c r="D47" s="32" t="s">
        <v>7</v>
      </c>
      <c r="E47" s="32">
        <v>0.45</v>
      </c>
    </row>
    <row r="48" spans="1:6" hidden="1" outlineLevel="2">
      <c r="A48" s="20" t="s">
        <v>26</v>
      </c>
      <c r="B48" s="20" t="s">
        <v>26</v>
      </c>
      <c r="C48" s="27">
        <v>30702.400000000001</v>
      </c>
      <c r="D48" s="21" t="s">
        <v>30</v>
      </c>
      <c r="E48" s="21">
        <v>16</v>
      </c>
    </row>
    <row r="49" spans="1:5" outlineLevel="1" collapsed="1">
      <c r="A49" s="31" t="s">
        <v>110</v>
      </c>
      <c r="B49" s="31" t="s">
        <v>110</v>
      </c>
      <c r="C49" s="33">
        <v>6785.55</v>
      </c>
      <c r="D49" s="32" t="s">
        <v>88</v>
      </c>
      <c r="E49" s="32">
        <v>5</v>
      </c>
    </row>
    <row r="50" spans="1:5" hidden="1" outlineLevel="2">
      <c r="A50" s="20" t="s">
        <v>27</v>
      </c>
      <c r="B50" s="20" t="s">
        <v>27</v>
      </c>
      <c r="C50" s="27">
        <v>1018.9</v>
      </c>
      <c r="D50" s="21" t="s">
        <v>30</v>
      </c>
      <c r="E50" s="21">
        <v>1.5</v>
      </c>
    </row>
    <row r="51" spans="1:5" hidden="1" outlineLevel="1" collapsed="1">
      <c r="A51" s="20" t="s">
        <v>25</v>
      </c>
      <c r="B51" s="20"/>
      <c r="C51" s="27">
        <f>SUBTOTAL(9,C50:C50)</f>
        <v>1018.9</v>
      </c>
      <c r="D51" s="21" t="s">
        <v>30</v>
      </c>
      <c r="E51" s="21">
        <f>SUBTOTAL(9,E50:E50)</f>
        <v>1.5</v>
      </c>
    </row>
    <row r="52" spans="1:5" hidden="1" outlineLevel="2">
      <c r="A52" s="20" t="s">
        <v>28</v>
      </c>
      <c r="B52" s="20" t="s">
        <v>28</v>
      </c>
      <c r="C52" s="27">
        <v>3090</v>
      </c>
      <c r="D52" s="21" t="s">
        <v>30</v>
      </c>
      <c r="E52" s="21">
        <v>3</v>
      </c>
    </row>
    <row r="53" spans="1:5" outlineLevel="1" collapsed="1">
      <c r="A53" s="31" t="s">
        <v>87</v>
      </c>
      <c r="B53" s="31" t="s">
        <v>87</v>
      </c>
      <c r="C53" s="33">
        <v>599.44000000000005</v>
      </c>
      <c r="D53" s="32" t="s">
        <v>81</v>
      </c>
      <c r="E53" s="32">
        <v>4</v>
      </c>
    </row>
    <row r="54" spans="1:5" hidden="1" outlineLevel="2">
      <c r="A54" s="20" t="s">
        <v>29</v>
      </c>
      <c r="B54" s="20" t="s">
        <v>29</v>
      </c>
      <c r="C54" s="27">
        <v>5111.32</v>
      </c>
      <c r="D54" s="21" t="s">
        <v>7</v>
      </c>
      <c r="E54" s="21">
        <v>4</v>
      </c>
    </row>
    <row r="55" spans="1:5" outlineLevel="2">
      <c r="A55" s="31" t="s">
        <v>72</v>
      </c>
      <c r="B55" s="31" t="s">
        <v>72</v>
      </c>
      <c r="C55" s="33">
        <v>289.19</v>
      </c>
      <c r="D55" s="32" t="s">
        <v>6</v>
      </c>
      <c r="E55" s="32">
        <v>1</v>
      </c>
    </row>
    <row r="56" spans="1:5" outlineLevel="2">
      <c r="A56" s="31" t="s">
        <v>111</v>
      </c>
      <c r="B56" s="31" t="s">
        <v>111</v>
      </c>
      <c r="C56" s="33">
        <v>2010.74</v>
      </c>
      <c r="D56" s="32" t="s">
        <v>6</v>
      </c>
      <c r="E56" s="32">
        <v>1</v>
      </c>
    </row>
    <row r="57" spans="1:5" outlineLevel="2">
      <c r="A57" s="31" t="s">
        <v>112</v>
      </c>
      <c r="B57" s="31" t="s">
        <v>112</v>
      </c>
      <c r="C57" s="33">
        <v>2497.5</v>
      </c>
      <c r="D57" s="32" t="s">
        <v>6</v>
      </c>
      <c r="E57" s="32">
        <v>1</v>
      </c>
    </row>
    <row r="58" spans="1:5" outlineLevel="2">
      <c r="A58" s="31" t="s">
        <v>113</v>
      </c>
      <c r="B58" s="31" t="s">
        <v>114</v>
      </c>
      <c r="C58" s="33">
        <v>1072.1400000000001</v>
      </c>
      <c r="D58" s="32" t="s">
        <v>7</v>
      </c>
      <c r="E58" s="32">
        <v>2</v>
      </c>
    </row>
    <row r="59" spans="1:5" outlineLevel="2">
      <c r="A59" s="31" t="s">
        <v>65</v>
      </c>
      <c r="B59" s="31" t="s">
        <v>65</v>
      </c>
      <c r="C59" s="33">
        <v>538.79999999999995</v>
      </c>
      <c r="D59" s="32" t="s">
        <v>6</v>
      </c>
      <c r="E59" s="32">
        <v>3</v>
      </c>
    </row>
    <row r="60" spans="1:5" outlineLevel="2">
      <c r="A60" s="31" t="s">
        <v>86</v>
      </c>
      <c r="B60" s="31" t="s">
        <v>86</v>
      </c>
      <c r="C60" s="33">
        <v>1303.95</v>
      </c>
      <c r="D60" s="32" t="s">
        <v>6</v>
      </c>
      <c r="E60" s="32">
        <v>15</v>
      </c>
    </row>
    <row r="61" spans="1:5" outlineLevel="2">
      <c r="A61" s="31" t="s">
        <v>115</v>
      </c>
      <c r="B61" s="31" t="s">
        <v>115</v>
      </c>
      <c r="C61" s="33">
        <v>357.68</v>
      </c>
      <c r="D61" s="32" t="s">
        <v>6</v>
      </c>
      <c r="E61" s="32">
        <v>2</v>
      </c>
    </row>
    <row r="62" spans="1:5" outlineLevel="2">
      <c r="A62" s="31" t="s">
        <v>116</v>
      </c>
      <c r="B62" s="31" t="s">
        <v>116</v>
      </c>
      <c r="C62" s="33">
        <v>1362.69</v>
      </c>
      <c r="D62" s="32" t="s">
        <v>88</v>
      </c>
      <c r="E62" s="32">
        <v>9</v>
      </c>
    </row>
    <row r="63" spans="1:5" outlineLevel="2">
      <c r="A63" s="31" t="s">
        <v>89</v>
      </c>
      <c r="B63" s="31" t="s">
        <v>89</v>
      </c>
      <c r="C63" s="33">
        <v>540.28</v>
      </c>
      <c r="D63" s="32" t="s">
        <v>90</v>
      </c>
      <c r="E63" s="32">
        <v>2</v>
      </c>
    </row>
    <row r="64" spans="1:5" outlineLevel="2">
      <c r="A64" s="31" t="s">
        <v>96</v>
      </c>
      <c r="B64" s="31" t="s">
        <v>96</v>
      </c>
      <c r="C64" s="33">
        <v>154.88</v>
      </c>
      <c r="D64" s="32" t="s">
        <v>6</v>
      </c>
      <c r="E64" s="32">
        <v>1</v>
      </c>
    </row>
    <row r="65" spans="1:5" outlineLevel="2">
      <c r="A65" s="31" t="s">
        <v>78</v>
      </c>
      <c r="B65" s="31" t="s">
        <v>78</v>
      </c>
      <c r="C65" s="33">
        <v>1328.09</v>
      </c>
      <c r="D65" s="32" t="s">
        <v>6</v>
      </c>
      <c r="E65" s="32">
        <v>1</v>
      </c>
    </row>
    <row r="66" spans="1:5" outlineLevel="2">
      <c r="A66" s="31" t="s">
        <v>97</v>
      </c>
      <c r="B66" s="31" t="s">
        <v>97</v>
      </c>
      <c r="C66" s="33">
        <v>34099.11</v>
      </c>
      <c r="D66" s="32" t="s">
        <v>7</v>
      </c>
      <c r="E66" s="32">
        <v>171</v>
      </c>
    </row>
    <row r="67" spans="1:5" outlineLevel="2">
      <c r="A67" s="31" t="s">
        <v>117</v>
      </c>
      <c r="B67" s="31" t="s">
        <v>117</v>
      </c>
      <c r="C67" s="33">
        <v>2802.1</v>
      </c>
      <c r="D67" s="32" t="s">
        <v>7</v>
      </c>
      <c r="E67" s="32">
        <v>10</v>
      </c>
    </row>
    <row r="68" spans="1:5" outlineLevel="2">
      <c r="A68" s="31" t="s">
        <v>118</v>
      </c>
      <c r="B68" s="31" t="s">
        <v>118</v>
      </c>
      <c r="C68" s="33">
        <v>865.08</v>
      </c>
      <c r="D68" s="32" t="s">
        <v>77</v>
      </c>
      <c r="E68" s="32">
        <v>2</v>
      </c>
    </row>
    <row r="69" spans="1:5" outlineLevel="2">
      <c r="A69" s="31" t="s">
        <v>98</v>
      </c>
      <c r="B69" s="31" t="s">
        <v>98</v>
      </c>
      <c r="C69" s="33">
        <v>621.53</v>
      </c>
      <c r="D69" s="32" t="s">
        <v>53</v>
      </c>
      <c r="E69" s="32">
        <v>1</v>
      </c>
    </row>
    <row r="70" spans="1:5" outlineLevel="2">
      <c r="A70" s="31" t="s">
        <v>119</v>
      </c>
      <c r="B70" s="31" t="s">
        <v>119</v>
      </c>
      <c r="C70" s="33">
        <v>18088.34</v>
      </c>
      <c r="D70" s="32" t="s">
        <v>6</v>
      </c>
      <c r="E70" s="32">
        <v>2</v>
      </c>
    </row>
    <row r="71" spans="1:5" outlineLevel="2">
      <c r="A71" s="31" t="s">
        <v>120</v>
      </c>
      <c r="B71" s="31" t="s">
        <v>120</v>
      </c>
      <c r="C71" s="33">
        <v>2455.92</v>
      </c>
      <c r="D71" s="32" t="s">
        <v>7</v>
      </c>
      <c r="E71" s="32">
        <v>3</v>
      </c>
    </row>
    <row r="72" spans="1:5" outlineLevel="2">
      <c r="A72" s="31" t="s">
        <v>121</v>
      </c>
      <c r="B72" s="31" t="s">
        <v>122</v>
      </c>
      <c r="C72" s="33">
        <v>5613.6</v>
      </c>
      <c r="D72" s="32" t="s">
        <v>7</v>
      </c>
      <c r="E72" s="32">
        <v>40</v>
      </c>
    </row>
    <row r="73" spans="1:5" outlineLevel="2">
      <c r="A73" s="31" t="s">
        <v>123</v>
      </c>
      <c r="B73" s="31" t="s">
        <v>123</v>
      </c>
      <c r="C73" s="33">
        <v>14560</v>
      </c>
      <c r="D73" s="32" t="s">
        <v>124</v>
      </c>
      <c r="E73" s="32">
        <v>0.5</v>
      </c>
    </row>
    <row r="74" spans="1:5" ht="28.5">
      <c r="A74" s="9" t="s">
        <v>54</v>
      </c>
      <c r="B74" s="6" t="e">
        <f>#REF!+#REF!</f>
        <v>#REF!</v>
      </c>
      <c r="C74" s="26">
        <v>0</v>
      </c>
      <c r="D74" s="8"/>
      <c r="E74" s="7"/>
    </row>
    <row r="75" spans="1:5" ht="28.5">
      <c r="A75" s="9" t="s">
        <v>55</v>
      </c>
      <c r="B75" s="6" t="e">
        <f>SUM(#REF!)</f>
        <v>#REF!</v>
      </c>
      <c r="C75" s="26">
        <v>0</v>
      </c>
      <c r="D75" s="8"/>
      <c r="E75" s="7"/>
    </row>
    <row r="76" spans="1:5" ht="28.5">
      <c r="A76" s="9" t="s">
        <v>56</v>
      </c>
      <c r="B76" s="6" t="e">
        <f>#REF!</f>
        <v>#REF!</v>
      </c>
      <c r="C76" s="26">
        <v>0</v>
      </c>
      <c r="D76" s="8"/>
      <c r="E76" s="7"/>
    </row>
    <row r="77" spans="1:5" ht="28.5">
      <c r="A77" s="9" t="s">
        <v>57</v>
      </c>
      <c r="B77" s="6" t="e">
        <f>#REF!+#REF!</f>
        <v>#REF!</v>
      </c>
      <c r="C77" s="26">
        <v>0</v>
      </c>
      <c r="D77" s="8"/>
      <c r="E77" s="7"/>
    </row>
    <row r="78" spans="1:5" ht="28.5">
      <c r="A78" s="9" t="s">
        <v>58</v>
      </c>
      <c r="B78" s="6" t="e">
        <f>#REF!</f>
        <v>#REF!</v>
      </c>
      <c r="C78" s="26">
        <v>0</v>
      </c>
      <c r="D78" s="8"/>
      <c r="E78" s="7"/>
    </row>
    <row r="79" spans="1:5" ht="28.5">
      <c r="A79" s="9" t="s">
        <v>59</v>
      </c>
      <c r="B79" s="6" t="e">
        <f>B80+#REF!</f>
        <v>#VALUE!</v>
      </c>
      <c r="C79" s="26">
        <f>C80+C81</f>
        <v>17948.940000000002</v>
      </c>
      <c r="D79" s="8"/>
      <c r="E79" s="7"/>
    </row>
    <row r="80" spans="1:5">
      <c r="A80" s="31" t="s">
        <v>99</v>
      </c>
      <c r="B80" s="31" t="s">
        <v>99</v>
      </c>
      <c r="C80" s="33">
        <v>9568.0400000000009</v>
      </c>
      <c r="D80" s="32" t="s">
        <v>5</v>
      </c>
      <c r="E80" s="32">
        <v>17718.599999999999</v>
      </c>
    </row>
    <row r="81" spans="1:5">
      <c r="A81" s="31" t="s">
        <v>82</v>
      </c>
      <c r="B81" s="31" t="s">
        <v>82</v>
      </c>
      <c r="C81" s="33">
        <v>8380.9</v>
      </c>
      <c r="D81" s="32" t="s">
        <v>5</v>
      </c>
      <c r="E81" s="32">
        <v>17718.599999999999</v>
      </c>
    </row>
    <row r="82" spans="1:5" ht="42.75">
      <c r="A82" s="9" t="s">
        <v>60</v>
      </c>
      <c r="B82" s="6" t="e">
        <f>#REF!</f>
        <v>#REF!</v>
      </c>
      <c r="C82" s="26">
        <f>C83</f>
        <v>2782.66</v>
      </c>
      <c r="D82" s="8"/>
      <c r="E82" s="7"/>
    </row>
    <row r="83" spans="1:5">
      <c r="A83" s="31" t="s">
        <v>100</v>
      </c>
      <c r="B83" s="31" t="s">
        <v>100</v>
      </c>
      <c r="C83" s="33">
        <v>2782.66</v>
      </c>
      <c r="D83" s="32" t="s">
        <v>5</v>
      </c>
      <c r="E83" s="32">
        <v>1932.4</v>
      </c>
    </row>
    <row r="84" spans="1:5" ht="57">
      <c r="A84" s="9" t="s">
        <v>61</v>
      </c>
      <c r="B84" s="6">
        <f>SUM(B85:B85)</f>
        <v>0</v>
      </c>
      <c r="C84" s="26">
        <f>C85+C86+C87+C88+C89</f>
        <v>102854.06999999999</v>
      </c>
      <c r="D84" s="8"/>
      <c r="E84" s="7"/>
    </row>
    <row r="85" spans="1:5">
      <c r="A85" s="31" t="s">
        <v>84</v>
      </c>
      <c r="B85" s="31" t="s">
        <v>85</v>
      </c>
      <c r="C85" s="33">
        <v>49966.44</v>
      </c>
      <c r="D85" s="32" t="s">
        <v>5</v>
      </c>
      <c r="E85" s="32">
        <v>17718.599999999999</v>
      </c>
    </row>
    <row r="86" spans="1:5">
      <c r="A86" s="31" t="s">
        <v>83</v>
      </c>
      <c r="B86" s="31" t="s">
        <v>66</v>
      </c>
      <c r="C86" s="33">
        <v>49966.45</v>
      </c>
      <c r="D86" s="32" t="s">
        <v>5</v>
      </c>
      <c r="E86" s="32">
        <v>17718.599999999999</v>
      </c>
    </row>
    <row r="87" spans="1:5">
      <c r="A87" s="31" t="s">
        <v>125</v>
      </c>
      <c r="B87" s="31" t="s">
        <v>125</v>
      </c>
      <c r="C87" s="33">
        <v>1638.75</v>
      </c>
      <c r="D87" s="32" t="s">
        <v>6</v>
      </c>
      <c r="E87" s="32">
        <v>23</v>
      </c>
    </row>
    <row r="88" spans="1:5">
      <c r="A88" s="31" t="s">
        <v>126</v>
      </c>
      <c r="B88" s="31" t="s">
        <v>126</v>
      </c>
      <c r="C88" s="33">
        <v>680</v>
      </c>
      <c r="D88" s="32" t="s">
        <v>6</v>
      </c>
      <c r="E88" s="32">
        <v>17</v>
      </c>
    </row>
    <row r="89" spans="1:5">
      <c r="A89" s="31" t="s">
        <v>62</v>
      </c>
      <c r="B89" s="31" t="s">
        <v>63</v>
      </c>
      <c r="C89" s="33">
        <v>602.42999999999995</v>
      </c>
      <c r="D89" s="32" t="s">
        <v>5</v>
      </c>
      <c r="E89" s="32">
        <v>35437.199999999997</v>
      </c>
    </row>
    <row r="90" spans="1:5">
      <c r="A90" s="9" t="s">
        <v>64</v>
      </c>
      <c r="B90" s="6">
        <f>B91</f>
        <v>3559.3220338983051</v>
      </c>
      <c r="C90" s="26">
        <f>C91</f>
        <v>4200</v>
      </c>
      <c r="D90" s="8"/>
      <c r="E90" s="7"/>
    </row>
    <row r="91" spans="1:5" ht="30">
      <c r="A91" s="14" t="s">
        <v>9</v>
      </c>
      <c r="B91" s="10">
        <f>C91/1.18</f>
        <v>3559.3220338983051</v>
      </c>
      <c r="C91" s="29">
        <f>E91*5*12</f>
        <v>4200</v>
      </c>
      <c r="D91" s="15" t="s">
        <v>8</v>
      </c>
      <c r="E91" s="11">
        <v>70</v>
      </c>
    </row>
    <row r="92" spans="1:5">
      <c r="A92" s="5" t="s">
        <v>31</v>
      </c>
      <c r="B92" s="16" t="e">
        <f>B16+B19+B22+B34+B38+B74+B75+B76+B77+B78+B79+B82+B84+B90</f>
        <v>#REF!</v>
      </c>
      <c r="C92" s="26">
        <f>C16+C19+C22+C26+C35+C38+C74+C75+C76+C77+C78+C79+C82+C84+C90</f>
        <v>478250.81</v>
      </c>
      <c r="D92" s="17"/>
      <c r="E92" s="7"/>
    </row>
    <row r="93" spans="1:5">
      <c r="A93" s="5" t="s">
        <v>32</v>
      </c>
      <c r="B93" s="18"/>
      <c r="C93" s="26">
        <f>C92*1.18</f>
        <v>564335.9558</v>
      </c>
      <c r="D93" s="8"/>
      <c r="E93" s="7"/>
    </row>
    <row r="94" spans="1:5">
      <c r="A94" s="5" t="s">
        <v>69</v>
      </c>
      <c r="B94" s="18"/>
      <c r="C94" s="26">
        <f>C4+C5+C8-C93</f>
        <v>1350644.4642000003</v>
      </c>
      <c r="D94" s="8"/>
      <c r="E94" s="7"/>
    </row>
    <row r="95" spans="1:5" ht="28.5">
      <c r="A95" s="9" t="s">
        <v>70</v>
      </c>
      <c r="B95" s="18"/>
      <c r="C95" s="26">
        <f>C94+C7</f>
        <v>1313366.1042000004</v>
      </c>
      <c r="D95" s="48"/>
      <c r="E95" s="45"/>
    </row>
  </sheetData>
  <mergeCells count="3">
    <mergeCell ref="A1:E1"/>
    <mergeCell ref="A15:E15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2018-03-21T23:53:21Z</cp:lastPrinted>
  <dcterms:created xsi:type="dcterms:W3CDTF">2016-03-18T02:51:51Z</dcterms:created>
  <dcterms:modified xsi:type="dcterms:W3CDTF">2018-03-21T23:54:44Z</dcterms:modified>
</cp:coreProperties>
</file>