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25725"/>
</workbook>
</file>

<file path=xl/calcChain.xml><?xml version="1.0" encoding="utf-8"?>
<calcChain xmlns="http://schemas.openxmlformats.org/spreadsheetml/2006/main">
  <c r="C97" i="1"/>
  <c r="C84"/>
  <c r="C82"/>
  <c r="C79"/>
  <c r="C50"/>
  <c r="C30"/>
  <c r="C23"/>
  <c r="C20"/>
  <c r="C17"/>
  <c r="C14"/>
  <c r="B79"/>
  <c r="C96" l="1"/>
  <c r="C95" s="1"/>
  <c r="C100" l="1"/>
  <c r="C101" s="1"/>
  <c r="C102" s="1"/>
  <c r="C11"/>
  <c r="C9" s="1"/>
  <c r="C12" s="1"/>
  <c r="E104" l="1"/>
  <c r="B50"/>
  <c r="B84" l="1"/>
  <c r="B96" l="1"/>
  <c r="B95" s="1"/>
  <c r="B82"/>
  <c r="B20"/>
  <c r="B17"/>
  <c r="B14"/>
  <c r="B100" l="1"/>
</calcChain>
</file>

<file path=xl/sharedStrings.xml><?xml version="1.0" encoding="utf-8"?>
<sst xmlns="http://schemas.openxmlformats.org/spreadsheetml/2006/main" count="449" uniqueCount="209">
  <si>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</si>
  <si>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</si>
  <si>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</si>
  <si>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</si>
  <si>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</si>
  <si>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</si>
  <si>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</si>
  <si>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</si>
  <si>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</si>
  <si>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</si>
  <si>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</si>
  <si>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</si>
  <si>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</si>
  <si>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</si>
  <si>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</si>
  <si>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</si>
  <si>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</si>
  <si>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</si>
  <si>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</si>
  <si>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</si>
  <si>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</si>
  <si>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</si>
  <si>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Рассада цветов</t>
  </si>
  <si>
    <t>Адрес: ул. Петровско-Заводская, д.45</t>
  </si>
  <si>
    <t xml:space="preserve">Годовая фактическая стоимость работ (услуг)  </t>
  </si>
  <si>
    <t>ФКУЗ "МСЧ МВД России по Забайкальскому краю"</t>
  </si>
  <si>
    <t>руб.</t>
  </si>
  <si>
    <t>Сальдо начальное на 01.01.2018 г.</t>
  </si>
  <si>
    <t>Вывоз ТКО 1,2 кв. 2018 г. коэф. 0,6;0,8;0,85;0,9;1</t>
  </si>
  <si>
    <t>Вывоз ТКО 3,4 кв. 2018г. К=0,6;0,8;0,85;0,9;1</t>
  </si>
  <si>
    <t>Выдача техн. условий на объект "Замена водонагр. Г</t>
  </si>
  <si>
    <t>Выезд а/машины по заявке</t>
  </si>
  <si>
    <t>выезд</t>
  </si>
  <si>
    <t>Горячая вода (ОДН) 1,2 кв. 2018 г. к=0,8</t>
  </si>
  <si>
    <t>Закрытие задвижек, открытие сбросников перед опрессовкой, от</t>
  </si>
  <si>
    <t>дом</t>
  </si>
  <si>
    <t>Закрытие и открытие стояков</t>
  </si>
  <si>
    <t>1 стояк</t>
  </si>
  <si>
    <t>Замена пакетных выключателей</t>
  </si>
  <si>
    <t>Замена электропатрона (при закрытой арматуре) с материалом</t>
  </si>
  <si>
    <t>Изготовление и установка коробов для труб</t>
  </si>
  <si>
    <t>Изготовление продухов</t>
  </si>
  <si>
    <t>Орг-ция мест накоп. ртуть содержащих ламп 1,2 кв. 2018 г. к=</t>
  </si>
  <si>
    <t>Орг-ция мест накоп. ртуть содержащих ламп 1,2 кв.</t>
  </si>
  <si>
    <t>Покраска элементов детской площадки</t>
  </si>
  <si>
    <t>Протяжка контактов на электроприборах (выкл., эл. счетчиков,</t>
  </si>
  <si>
    <t>Ремонт вентилей д.20-32</t>
  </si>
  <si>
    <t>Смена труб ГВС д.25</t>
  </si>
  <si>
    <t>м</t>
  </si>
  <si>
    <t>Содержание ДРС 1,2 кв. 2018 г. коэф. 0,8</t>
  </si>
  <si>
    <t>Уборка МОП 1,2 кв. 2018 г. коэф. 0,8</t>
  </si>
  <si>
    <t>Уборка придомовой территории 1,2 кв. 2018 г. коэф. 0,8</t>
  </si>
  <si>
    <t>Уборка придомовой территории 1,2 кв. 2018 г. коэф.</t>
  </si>
  <si>
    <t>Управлением жил. фонд 1,2 кв. 2018 г. 0,6;0,8;0,85;0,9;1</t>
  </si>
  <si>
    <t>Управлением жил. фонд 1,2 кв. 2018 г. 0,6;0,8;0,85</t>
  </si>
  <si>
    <t>Установка светильников с датчиком на движение на этажных лес</t>
  </si>
  <si>
    <t>Устранение свищей хомутами</t>
  </si>
  <si>
    <t>Холодная вода (ОДН) 1,2 кв. 2018 г.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</si>
  <si>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</si>
  <si>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</si>
  <si>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труб-розлива д. 63</t>
  </si>
  <si>
    <t>замена эл. лампочки накаливания</t>
  </si>
  <si>
    <t>навеска замка</t>
  </si>
  <si>
    <t>освещение подвала</t>
  </si>
  <si>
    <t>осмотр подвала</t>
  </si>
  <si>
    <t>раз</t>
  </si>
  <si>
    <t>отключение отопления</t>
  </si>
  <si>
    <t>1 дом</t>
  </si>
  <si>
    <t>прочистка канализационной сети внутренней</t>
  </si>
  <si>
    <t>прочистка канализационной сети дворовой</t>
  </si>
  <si>
    <t>ремонт кровли</t>
  </si>
  <si>
    <t>сброс воздуха со стояков отопления</t>
  </si>
  <si>
    <t>Бетонирование дорожек</t>
  </si>
  <si>
    <t>Благоустройство подвала</t>
  </si>
  <si>
    <t>Дератизация</t>
  </si>
  <si>
    <t>Завоз к месту посадки саженцев, плодородной земли</t>
  </si>
  <si>
    <t>Изготовление дверного блока</t>
  </si>
  <si>
    <t>Изготовление детской карусели.</t>
  </si>
  <si>
    <t>Изготовление клумбы</t>
  </si>
  <si>
    <t>Орг-ция мест накоп.ртуть содерж-х ламп 3,4 кв.2018 г.К=0,6;0</t>
  </si>
  <si>
    <t>Орг-ция мест накоп.ртуть содерж-х ламп 3,4 кв.2018</t>
  </si>
  <si>
    <t>Очистка канализационной сети</t>
  </si>
  <si>
    <t>1. Расходы по снятию показаний с ИПУ по электроэнергии</t>
  </si>
  <si>
    <t>4. Покупка ноутбука с аксессуарами</t>
  </si>
  <si>
    <t>2. Заработная плата слесаря (зп за 11 месяцев)</t>
  </si>
  <si>
    <t>изготовление штакетного забора (высота 1 м, длина 2 м)</t>
  </si>
  <si>
    <t>осмотр сантехоборудования</t>
  </si>
  <si>
    <t>снятие температурных параметров</t>
  </si>
  <si>
    <t>Горячая. вода,потр.при содер.общ.имущ. в МКД 2018г. 3,4 кв.</t>
  </si>
  <si>
    <t>Горячая. вода,потр.при содер.общ.имущ. в МКД 2018г</t>
  </si>
  <si>
    <t>Содержание ДРС 3,4 кв. 2018 г. к=0,8</t>
  </si>
  <si>
    <t>Уборка МОП 3,4 кв. 2018г. К=0,8</t>
  </si>
  <si>
    <t>Уборка придомовой территории 3,4 кв. 2018 г.К=0,8</t>
  </si>
  <si>
    <t>Управление жилым фондом 3,4 кв. 2018 г. 0,6;0,8;0,85;0,9;1</t>
  </si>
  <si>
    <t>Управление жилым фондом 3,4 кв. 2018 г. 0,6;0,8;0,</t>
  </si>
  <si>
    <t>Холодная вода,потр. при содер.общ.имущ.МКД 3,4 кв.2018г 1-5</t>
  </si>
  <si>
    <t>Холодная вода,потр. при содер.общ.имущ.МКД 3,4 кв.</t>
  </si>
  <si>
    <t>Электрическая энергия,потр.при содержании.общегоимущ.в МКД 3</t>
  </si>
  <si>
    <t>Электрическая энергия,потр.при содержании.общегоим</t>
  </si>
  <si>
    <t>Установка качели</t>
  </si>
  <si>
    <t>Зачеканка раструбов труб кнс</t>
  </si>
  <si>
    <t>шт.</t>
  </si>
  <si>
    <t>Ремонт штукатурки стен цементно-песчанным раствором</t>
  </si>
  <si>
    <t>демонтаж непригодных элементовдетской площадки</t>
  </si>
  <si>
    <t>Ремонт задвижек для всех диам. без снятия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</si>
  <si>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</si>
  <si>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01.01.2018-23.12.2018</t>
  </si>
  <si>
    <t>Всего начислено за период с 01.01.2018 г. по 23.12.2018 г.</t>
  </si>
  <si>
    <t>Всего оплачено за период с 01.01.2018 г. по 23.12.2018 г</t>
  </si>
  <si>
    <t>Всего доходов по дому на 23.12.2018 г.</t>
  </si>
  <si>
    <t>16. Всего расходов по дому за период: 01.01.2018-23.12.2018 г., руб.</t>
  </si>
  <si>
    <t>17. Всего расходов период: 01.01.2018-23.12.2018 по дому с НДС, руб.</t>
  </si>
  <si>
    <t>18. Конечное сальдо по дому на 23.12.2018 г., руб.</t>
  </si>
  <si>
    <t>Общий итог</t>
  </si>
  <si>
    <t>формовочная обрезка деревьев Итог</t>
  </si>
  <si>
    <t>формовочная обрезка деревьев</t>
  </si>
  <si>
    <t>установка информационного стенда Итог</t>
  </si>
  <si>
    <t>установка информационного стенда</t>
  </si>
  <si>
    <t>снятие температурных параметров Итог</t>
  </si>
  <si>
    <t>сброс воздуха со стояков отопления Итог</t>
  </si>
  <si>
    <t>ремонт кровли Итог</t>
  </si>
  <si>
    <t>прочистка канализационной сети дворовой Итог</t>
  </si>
  <si>
    <t>прочистка канализационной сети внутренней Итог</t>
  </si>
  <si>
    <t>отключение отопления Итог</t>
  </si>
  <si>
    <t>осмотр сантехоборудования Итог</t>
  </si>
  <si>
    <t>осмотр подвала Итог</t>
  </si>
  <si>
    <t>освещение подвала Итог</t>
  </si>
  <si>
    <t>навеска замка Итог</t>
  </si>
  <si>
    <t>изготовление штакетного забора (высота 1 м, длина 2 м) Итог</t>
  </si>
  <si>
    <t>замена эл. лампочки накаливания Итог</t>
  </si>
  <si>
    <t>замена труб-розлива д. 63 Итог</t>
  </si>
  <si>
    <t>демонтаж непригодных элементовдетской площадки Итог</t>
  </si>
  <si>
    <t>Электрическая энергия,потр.при содержании.общегоимущ.в МКД 3 Итог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</si>
  <si>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</si>
  <si>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</si>
  <si>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 (ОДН) 1,2 кв. 2018 г. к=0,6;0,8 Итог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</si>
  <si>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</si>
  <si>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</si>
  <si>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качели Итог</t>
  </si>
  <si>
    <t>Управлением жил. фонд 1,2 кв. 2018 г. 0,6;0,8;0,85;0,9;1 Итог</t>
  </si>
  <si>
    <t>Управление жилым фондом 3,4 кв. 2018 г. 0,6;0,8;0,85;0,9;1 Итог</t>
  </si>
  <si>
    <t>Уборка придомовой территории 3,4 кв. 2018 г.К=0,8 Итог</t>
  </si>
  <si>
    <t>Уборка придомовой территории 1,2 кв. 2018 г. коэф. 0,8 Итог</t>
  </si>
  <si>
    <t>Уборка МОП 3,4 кв. 2018г. К=0,8 Итог</t>
  </si>
  <si>
    <t>Уборка МОП 1,2 кв. 2018 г. коэф. 0,8 Итог</t>
  </si>
  <si>
    <t>Содержание ДРС 3,4 кв. 2018 г. к=0,8 Итог</t>
  </si>
  <si>
    <t>Содержание ДРС 1,2 кв. 2018 г. коэф. 0,8 Итог</t>
  </si>
  <si>
    <t>Смена труб ГВС д.25 Итог</t>
  </si>
  <si>
    <t>Смена задвижек диаметром 80 мм Итог</t>
  </si>
  <si>
    <t>Смена задвижек диаметром 80 мм</t>
  </si>
  <si>
    <t>Ремонт штукатурки стен цементно-песчанным раствором Итог</t>
  </si>
  <si>
    <t>Ремонт задвижек для всех диам. без снятия Итог</t>
  </si>
  <si>
    <t>Ремонт вентилей д.20-32 Итог</t>
  </si>
  <si>
    <t>Рассада цветов Итог</t>
  </si>
  <si>
    <t>Протяжка контактов на электроприборах (выкл., эл. счетчиков, Итог</t>
  </si>
  <si>
    <t>Покраска элементов детской площадки Итог</t>
  </si>
  <si>
    <t>Подключение системы отопления Итог</t>
  </si>
  <si>
    <t>Подключение системы отопления</t>
  </si>
  <si>
    <t>Перезапуск (удаление воздуха) стояков отопления Итог</t>
  </si>
  <si>
    <t>1 раз</t>
  </si>
  <si>
    <t>Перезапуск (удаление воздуха) стояков отопления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</si>
  <si>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</si>
  <si>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</si>
  <si>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 ртуть содержащих ламп 1,2 кв. 2018 г. к= Итог</t>
  </si>
  <si>
    <t>Изготовление продухов Итог</t>
  </si>
  <si>
    <t>Изготовление клумбы Итог</t>
  </si>
  <si>
    <t>Изготовление и установка коробов для труб Итог</t>
  </si>
  <si>
    <t>Изготовление детской карусели. Итог</t>
  </si>
  <si>
    <t>Изготовление дверного блока Итог</t>
  </si>
  <si>
    <t>Зачеканка раструбов труб кнс Итог</t>
  </si>
  <si>
    <t>Замена электропатрона (при закрытой арматуре) с материалом Итог</t>
  </si>
  <si>
    <t>Замена пакетных выключателей Итог</t>
  </si>
  <si>
    <t>Закрытие и открытие стояков Итог</t>
  </si>
  <si>
    <t>Закрытие задвижек, открытие сбросников перед опрессовкой, от Итог</t>
  </si>
  <si>
    <t>Завоз к месту посадки саженцев, плодородной земли Итог</t>
  </si>
  <si>
    <t>Дератизация Итог</t>
  </si>
  <si>
    <t>Горячая. вода,потр.при содер.общ.имущ. в МКД 2018г. 3,4 кв. Итог</t>
  </si>
  <si>
    <t>Горячая вода (ОДН) 1,2 кв. 2018 г. к=0,8 Итог</t>
  </si>
  <si>
    <t>Выезд а/машины по заявке Итог</t>
  </si>
  <si>
    <t>Выдача техн. условий на объект "Замена водонагр. ГВС" П.-Зав Итог</t>
  </si>
  <si>
    <t>Выдача техн. условий на объект "Замена водонагр. ГВС" П.-Зав</t>
  </si>
  <si>
    <t>Вывоз ТКО 3,4 кв. 2018г. К=0,6;0,8;0,85;0,9;1 Итог</t>
  </si>
  <si>
    <t>Вывоз ТКО 1,2 кв. 2018 г. коэф. 0,6;0,8;0,85;0,9;1 Итог</t>
  </si>
  <si>
    <t>Благоустройство подвала Итог</t>
  </si>
  <si>
    <t>Бетонирование дорожек Итог</t>
  </si>
  <si>
    <t>Кол-во</t>
  </si>
  <si>
    <t>Ед.изм</t>
  </si>
  <si>
    <t>Сумма</t>
  </si>
  <si>
    <t xml:space="preserve">По адресу ПЕТРОВСКО-ЗАВОДСКАЯ ул. д.45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</si>
  <si>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</si>
  <si>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3. Выдача техн. условий на объект "Замена водонагр. ГВС" П.-Зав</t>
  </si>
  <si>
    <t>Восстановление фановых труб</t>
  </si>
  <si>
    <t>Восстановление фановых труб Итог</t>
  </si>
  <si>
    <t>Замена электропроводки</t>
  </si>
  <si>
    <t>Замена электропроводки Итог</t>
  </si>
  <si>
    <t>Очистка подвала ул. П-заводская д.45</t>
  </si>
  <si>
    <t>Очистка подвала ул. П-заводская д.45 Итог</t>
  </si>
  <si>
    <t>Прочистка вентиляции</t>
  </si>
  <si>
    <t>Прочистка вентиляции Итог</t>
  </si>
  <si>
    <t>Ревизия межэтажного щита</t>
  </si>
  <si>
    <t>Ревизия межэтажного щита Итог</t>
  </si>
  <si>
    <t>замена плавких вставок</t>
  </si>
  <si>
    <t>замена плавких вставок Итог</t>
  </si>
  <si>
    <t>пролив фановой трубы водой (очистка от льда)</t>
  </si>
  <si>
    <t>пролив фановой трубы водой (очистка от льда) Итог</t>
  </si>
  <si>
    <t>ревизия контактного соединения, аварийный осмотр ВРУ</t>
  </si>
  <si>
    <t>ревизия контактного соединения, аварийный осмотр ВРУ Итог</t>
  </si>
  <si>
    <t>Доходы по дому:</t>
  </si>
  <si>
    <t>Дебиторская задолженность (переплата) на 23.12.2018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</si>
</sst>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4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43" fontId="9" fillId="3" borderId="2" xfId="3" applyFont="1" applyFill="1" applyBorder="1" applyAlignment="1">
      <alignment horizontal="right" vertical="center" wrapText="1"/>
    </xf>
    <xf numFmtId="43" fontId="8" fillId="3" borderId="2" xfId="3" applyFont="1" applyFill="1" applyBorder="1" applyAlignment="1">
      <alignment horizontal="right" vertical="center" wrapText="1"/>
    </xf>
    <xf numFmtId="43" fontId="4" fillId="3" borderId="2" xfId="3" applyFont="1" applyFill="1" applyBorder="1" applyAlignment="1">
      <alignment horizontal="right" vertical="center" wrapText="1"/>
    </xf>
    <xf numFmtId="43" fontId="6" fillId="3" borderId="2" xfId="3" applyFont="1" applyFill="1" applyBorder="1" applyAlignment="1">
      <alignment horizontal="right" vertical="center" wrapText="1"/>
    </xf>
    <xf numFmtId="43" fontId="2" fillId="3" borderId="0" xfId="3" applyFont="1" applyFill="1" applyAlignment="1">
      <alignment horizontal="right" vertical="center" wrapText="1"/>
    </xf>
    <xf numFmtId="0" fontId="10" fillId="3" borderId="2" xfId="2" applyFont="1" applyFill="1" applyBorder="1" applyAlignment="1" applyProtection="1">
      <alignment horizontal="right" vertical="center" wrapText="1"/>
    </xf>
    <xf numFmtId="0" fontId="8" fillId="3" borderId="2" xfId="2" applyFont="1" applyFill="1" applyBorder="1" applyAlignment="1" applyProtection="1">
      <alignment horizontal="right" vertical="center" wrapText="1"/>
    </xf>
    <xf numFmtId="43" fontId="2" fillId="3" borderId="2" xfId="3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3" borderId="4" xfId="0" applyFill="1" applyBorder="1"/>
    <xf numFmtId="43" fontId="2" fillId="3" borderId="0" xfId="0" applyNumberFormat="1" applyFont="1" applyFill="1" applyAlignment="1">
      <alignment horizontal="center" wrapText="1"/>
    </xf>
    <xf numFmtId="0" fontId="0" fillId="4" borderId="4" xfId="0" applyFill="1" applyBorder="1"/>
    <xf numFmtId="0" fontId="0" fillId="4" borderId="0" xfId="0" applyFill="1"/>
    <xf numFmtId="43" fontId="0" fillId="4" borderId="0" xfId="0" applyNumberFormat="1" applyFill="1"/>
    <xf numFmtId="4" fontId="11" fillId="3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12" fillId="0" borderId="4" xfId="0" applyNumberFormat="1" applyFont="1" applyFill="1" applyBorder="1"/>
    <xf numFmtId="0" fontId="12" fillId="0" borderId="4" xfId="0" applyFont="1" applyFill="1" applyBorder="1"/>
    <xf numFmtId="0" fontId="0" fillId="3" borderId="0" xfId="0" applyFill="1"/>
    <xf numFmtId="0" fontId="12" fillId="4" borderId="4" xfId="0" applyFont="1" applyFill="1" applyBorder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top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I6" sqref="I6"/>
    </sheetView>
  </sheetViews>
  <sheetFormatPr defaultRowHeight="15" outlineLevelRow="2"/>
  <cols>
    <col min="1" max="1" width="59.5703125" style="13" customWidth="1"/>
    <col min="2" max="2" width="15.5703125" style="2" hidden="1" customWidth="1"/>
    <col min="3" max="3" width="15.5703125" style="23" customWidth="1"/>
    <col min="4" max="4" width="9.28515625" style="31" customWidth="1"/>
    <col min="5" max="5" width="14.42578125" style="23" customWidth="1"/>
    <col min="6" max="6" width="17.28515625" style="7" customWidth="1"/>
    <col min="7" max="7" width="11.28515625" style="7" bestFit="1" customWidth="1"/>
    <col min="8" max="16384" width="9.140625" style="7"/>
  </cols>
  <sheetData>
    <row r="1" spans="1:6" ht="46.5" customHeight="1">
      <c r="A1" s="45" t="s">
        <v>105</v>
      </c>
      <c r="B1" s="45"/>
      <c r="C1" s="45"/>
      <c r="D1" s="45"/>
      <c r="E1" s="45"/>
    </row>
    <row r="2" spans="1:6" ht="17.25" customHeight="1">
      <c r="A2" s="1" t="s">
        <v>23</v>
      </c>
      <c r="B2" s="2" t="s">
        <v>7</v>
      </c>
      <c r="C2" s="47" t="s">
        <v>106</v>
      </c>
      <c r="D2" s="47"/>
      <c r="E2" s="47"/>
    </row>
    <row r="3" spans="1:6" ht="57">
      <c r="A3" s="14" t="s">
        <v>3</v>
      </c>
      <c r="B3" s="15" t="s">
        <v>0</v>
      </c>
      <c r="C3" s="19" t="s">
        <v>24</v>
      </c>
      <c r="D3" s="24" t="s">
        <v>1</v>
      </c>
      <c r="E3" s="19" t="s">
        <v>2</v>
      </c>
    </row>
    <row r="4" spans="1:6">
      <c r="A4" s="14" t="s">
        <v>27</v>
      </c>
      <c r="B4" s="15"/>
      <c r="C4" s="19">
        <v>687149.39</v>
      </c>
      <c r="D4" s="25" t="s">
        <v>26</v>
      </c>
      <c r="E4" s="19"/>
    </row>
    <row r="5" spans="1:6">
      <c r="A5" s="49" t="s">
        <v>207</v>
      </c>
      <c r="B5" s="50"/>
      <c r="C5" s="50"/>
      <c r="D5" s="50"/>
      <c r="E5" s="51"/>
    </row>
    <row r="6" spans="1:6" ht="28.5">
      <c r="A6" s="14" t="s">
        <v>107</v>
      </c>
      <c r="B6" s="15"/>
      <c r="C6" s="19">
        <v>1992287.43</v>
      </c>
      <c r="D6" s="25" t="s">
        <v>26</v>
      </c>
      <c r="E6" s="19"/>
    </row>
    <row r="7" spans="1:6">
      <c r="A7" s="14" t="s">
        <v>108</v>
      </c>
      <c r="B7" s="15"/>
      <c r="C7" s="19">
        <v>2027761.24</v>
      </c>
      <c r="D7" s="25" t="s">
        <v>26</v>
      </c>
      <c r="E7" s="19"/>
    </row>
    <row r="8" spans="1:6">
      <c r="A8" s="14" t="s">
        <v>208</v>
      </c>
      <c r="B8" s="15"/>
      <c r="C8" s="19">
        <v>801913.8</v>
      </c>
      <c r="D8" s="25" t="s">
        <v>26</v>
      </c>
      <c r="E8" s="19"/>
    </row>
    <row r="9" spans="1:6">
      <c r="A9" s="14" t="s">
        <v>8</v>
      </c>
      <c r="B9" s="15"/>
      <c r="C9" s="19">
        <f>C10+C11</f>
        <v>101916.37</v>
      </c>
      <c r="D9" s="25" t="s">
        <v>26</v>
      </c>
      <c r="E9" s="19"/>
    </row>
    <row r="10" spans="1:6">
      <c r="A10" s="48" t="s">
        <v>25</v>
      </c>
      <c r="B10" s="48"/>
      <c r="C10" s="37">
        <v>64671.25</v>
      </c>
      <c r="D10" s="25" t="s">
        <v>26</v>
      </c>
      <c r="E10" s="19"/>
    </row>
    <row r="11" spans="1:6">
      <c r="A11" s="16" t="s">
        <v>9</v>
      </c>
      <c r="B11" s="15"/>
      <c r="C11" s="20">
        <f>1800*11+1585.92*11</f>
        <v>37245.120000000003</v>
      </c>
      <c r="D11" s="25" t="s">
        <v>26</v>
      </c>
      <c r="E11" s="19"/>
    </row>
    <row r="12" spans="1:6">
      <c r="A12" s="17" t="s">
        <v>109</v>
      </c>
      <c r="B12" s="18"/>
      <c r="C12" s="19">
        <f>C6+C9</f>
        <v>2094203.7999999998</v>
      </c>
      <c r="D12" s="25" t="s">
        <v>26</v>
      </c>
      <c r="E12" s="20"/>
    </row>
    <row r="13" spans="1:6">
      <c r="A13" s="46" t="s">
        <v>10</v>
      </c>
      <c r="B13" s="46"/>
      <c r="C13" s="46"/>
      <c r="D13" s="46"/>
      <c r="E13" s="46"/>
    </row>
    <row r="14" spans="1:6" ht="29.25" thickBot="1">
      <c r="A14" s="11" t="s">
        <v>12</v>
      </c>
      <c r="B14" s="3" t="e">
        <f>#REF!</f>
        <v>#REF!</v>
      </c>
      <c r="C14" s="21">
        <f>C15+C16</f>
        <v>317277.16000000003</v>
      </c>
      <c r="D14" s="25" t="s">
        <v>26</v>
      </c>
      <c r="E14" s="26"/>
      <c r="F14" s="10"/>
    </row>
    <row r="15" spans="1:6" s="35" customFormat="1" ht="15.75" outlineLevel="2" thickBot="1">
      <c r="A15" s="32" t="s">
        <v>93</v>
      </c>
      <c r="B15" s="32" t="s">
        <v>94</v>
      </c>
      <c r="C15" s="32">
        <v>160742.54</v>
      </c>
      <c r="D15" s="32" t="s">
        <v>4</v>
      </c>
      <c r="E15" s="32">
        <v>42079.199999999997</v>
      </c>
    </row>
    <row r="16" spans="1:6" s="35" customFormat="1" ht="15.75" outlineLevel="2" thickBot="1">
      <c r="A16" s="32" t="s">
        <v>53</v>
      </c>
      <c r="B16" s="32" t="s">
        <v>54</v>
      </c>
      <c r="C16" s="32">
        <v>156534.62</v>
      </c>
      <c r="D16" s="32" t="s">
        <v>4</v>
      </c>
      <c r="E16" s="32">
        <v>43970.400000000001</v>
      </c>
    </row>
    <row r="17" spans="1:7" ht="29.25" thickBot="1">
      <c r="A17" s="11" t="s">
        <v>13</v>
      </c>
      <c r="B17" s="3" t="e">
        <f>#REF!</f>
        <v>#REF!</v>
      </c>
      <c r="C17" s="21">
        <f>C18+C19</f>
        <v>122691.63</v>
      </c>
      <c r="D17" s="25" t="s">
        <v>26</v>
      </c>
      <c r="E17" s="26"/>
    </row>
    <row r="18" spans="1:7" s="35" customFormat="1" ht="15.75" outlineLevel="2" thickBot="1">
      <c r="A18" s="32" t="s">
        <v>50</v>
      </c>
      <c r="B18" s="32" t="s">
        <v>50</v>
      </c>
      <c r="C18" s="32">
        <v>54523.32</v>
      </c>
      <c r="D18" s="32" t="s">
        <v>4</v>
      </c>
      <c r="E18" s="32">
        <v>43970.400000000001</v>
      </c>
    </row>
    <row r="19" spans="1:7" s="35" customFormat="1" ht="15.75" outlineLevel="2" thickBot="1">
      <c r="A19" s="32" t="s">
        <v>91</v>
      </c>
      <c r="B19" s="32" t="s">
        <v>91</v>
      </c>
      <c r="C19" s="32">
        <v>68168.31</v>
      </c>
      <c r="D19" s="32" t="s">
        <v>4</v>
      </c>
      <c r="E19" s="32">
        <v>42079.199999999997</v>
      </c>
    </row>
    <row r="20" spans="1:7" ht="29.25" thickBot="1">
      <c r="A20" s="11" t="s">
        <v>14</v>
      </c>
      <c r="B20" s="4" t="e">
        <f>#REF!+#REF!</f>
        <v>#REF!</v>
      </c>
      <c r="C20" s="21">
        <f>C21+C22</f>
        <v>195885.8</v>
      </c>
      <c r="D20" s="25" t="s">
        <v>26</v>
      </c>
      <c r="E20" s="26"/>
    </row>
    <row r="21" spans="1:7" s="35" customFormat="1" ht="15.75" outlineLevel="2" thickBot="1">
      <c r="A21" s="32" t="s">
        <v>28</v>
      </c>
      <c r="B21" s="32" t="s">
        <v>28</v>
      </c>
      <c r="C21" s="32">
        <v>99799</v>
      </c>
      <c r="D21" s="32" t="s">
        <v>11</v>
      </c>
      <c r="E21" s="32">
        <v>1855</v>
      </c>
    </row>
    <row r="22" spans="1:7" s="35" customFormat="1" ht="15.75" outlineLevel="2" thickBot="1">
      <c r="A22" s="32" t="s">
        <v>29</v>
      </c>
      <c r="B22" s="32" t="s">
        <v>29</v>
      </c>
      <c r="C22" s="32">
        <v>96086.8</v>
      </c>
      <c r="D22" s="32" t="s">
        <v>11</v>
      </c>
      <c r="E22" s="32">
        <v>1786</v>
      </c>
    </row>
    <row r="23" spans="1:7" ht="43.5" thickBot="1">
      <c r="A23" s="11" t="s">
        <v>15</v>
      </c>
      <c r="B23" s="3"/>
      <c r="C23" s="21">
        <f>C24+C25+C26+C27+C28+C29</f>
        <v>36579.619999999995</v>
      </c>
      <c r="D23" s="25" t="s">
        <v>26</v>
      </c>
      <c r="E23" s="26"/>
    </row>
    <row r="24" spans="1:7" s="35" customFormat="1" ht="15.75" outlineLevel="2" thickBot="1">
      <c r="A24" s="32" t="s">
        <v>33</v>
      </c>
      <c r="B24" s="32" t="s">
        <v>33</v>
      </c>
      <c r="C24" s="32">
        <v>3517.64</v>
      </c>
      <c r="D24" s="32" t="s">
        <v>4</v>
      </c>
      <c r="E24" s="32">
        <v>43970.400000000001</v>
      </c>
    </row>
    <row r="25" spans="1:7" s="35" customFormat="1" ht="15.75" outlineLevel="2" thickBot="1">
      <c r="A25" s="32" t="s">
        <v>88</v>
      </c>
      <c r="B25" s="32" t="s">
        <v>89</v>
      </c>
      <c r="C25" s="32">
        <v>3787.13</v>
      </c>
      <c r="D25" s="32" t="s">
        <v>4</v>
      </c>
      <c r="E25" s="32">
        <v>42079.199999999997</v>
      </c>
    </row>
    <row r="26" spans="1:7" s="35" customFormat="1" ht="15.75" outlineLevel="2" thickBot="1">
      <c r="A26" s="32" t="s">
        <v>57</v>
      </c>
      <c r="B26" s="32" t="s">
        <v>57</v>
      </c>
      <c r="C26" s="32">
        <v>3341.76</v>
      </c>
      <c r="D26" s="32" t="s">
        <v>4</v>
      </c>
      <c r="E26" s="32">
        <v>43970.400000000001</v>
      </c>
    </row>
    <row r="27" spans="1:7" s="35" customFormat="1" ht="15.75" outlineLevel="2" thickBot="1">
      <c r="A27" s="32" t="s">
        <v>95</v>
      </c>
      <c r="B27" s="32" t="s">
        <v>96</v>
      </c>
      <c r="C27" s="32">
        <v>3366.34</v>
      </c>
      <c r="D27" s="32" t="s">
        <v>4</v>
      </c>
      <c r="E27" s="32">
        <v>42079.199999999997</v>
      </c>
    </row>
    <row r="28" spans="1:7" s="35" customFormat="1" ht="15.75" outlineLevel="2" thickBot="1">
      <c r="A28" s="32" t="s">
        <v>58</v>
      </c>
      <c r="B28" s="32" t="s">
        <v>59</v>
      </c>
      <c r="C28" s="32">
        <v>6155.86</v>
      </c>
      <c r="D28" s="32" t="s">
        <v>4</v>
      </c>
      <c r="E28" s="32">
        <v>43970.400000000001</v>
      </c>
    </row>
    <row r="29" spans="1:7" s="35" customFormat="1" ht="15.75" outlineLevel="2" thickBot="1">
      <c r="A29" s="32" t="s">
        <v>97</v>
      </c>
      <c r="B29" s="32" t="s">
        <v>98</v>
      </c>
      <c r="C29" s="32">
        <v>16410.89</v>
      </c>
      <c r="D29" s="32" t="s">
        <v>4</v>
      </c>
      <c r="E29" s="32">
        <v>42079.199999999997</v>
      </c>
    </row>
    <row r="30" spans="1:7" ht="43.5" outlineLevel="1" thickBot="1">
      <c r="A30" s="11" t="s">
        <v>16</v>
      </c>
      <c r="B30" s="8"/>
      <c r="C30" s="21">
        <f>SUM(C31:C49)</f>
        <v>460636.29999999987</v>
      </c>
      <c r="D30" s="25" t="s">
        <v>26</v>
      </c>
      <c r="E30" s="27"/>
      <c r="F30" s="10"/>
      <c r="G30" s="10"/>
    </row>
    <row r="31" spans="1:7" s="38" customFormat="1" ht="15.75" thickBot="1">
      <c r="A31" s="40" t="s">
        <v>72</v>
      </c>
      <c r="B31" s="40"/>
      <c r="C31" s="40">
        <v>249356.58</v>
      </c>
      <c r="D31" s="40" t="s">
        <v>4</v>
      </c>
      <c r="E31" s="40">
        <v>66</v>
      </c>
    </row>
    <row r="32" spans="1:7" s="38" customFormat="1" ht="15.75" thickBot="1">
      <c r="A32" s="40" t="s">
        <v>73</v>
      </c>
      <c r="B32" s="40"/>
      <c r="C32" s="40">
        <v>153745.87</v>
      </c>
      <c r="D32" s="40" t="s">
        <v>5</v>
      </c>
      <c r="E32" s="40">
        <v>1</v>
      </c>
    </row>
    <row r="33" spans="1:5" s="38" customFormat="1" ht="15.75" thickBot="1">
      <c r="A33" s="40" t="s">
        <v>180</v>
      </c>
      <c r="B33" s="40"/>
      <c r="C33" s="40">
        <v>3541.41</v>
      </c>
      <c r="D33" s="40" t="s">
        <v>5</v>
      </c>
      <c r="E33" s="40">
        <v>1</v>
      </c>
    </row>
    <row r="34" spans="1:5" s="38" customFormat="1" ht="15.75" thickBot="1">
      <c r="A34" s="40" t="s">
        <v>38</v>
      </c>
      <c r="B34" s="40"/>
      <c r="C34" s="40">
        <v>395.71</v>
      </c>
      <c r="D34" s="40" t="s">
        <v>5</v>
      </c>
      <c r="E34" s="40">
        <v>1</v>
      </c>
    </row>
    <row r="35" spans="1:5" s="38" customFormat="1" ht="15.75" thickBot="1">
      <c r="A35" s="40" t="s">
        <v>39</v>
      </c>
      <c r="B35" s="40"/>
      <c r="C35" s="40">
        <v>215.6</v>
      </c>
      <c r="D35" s="40" t="s">
        <v>5</v>
      </c>
      <c r="E35" s="40">
        <v>1</v>
      </c>
    </row>
    <row r="36" spans="1:5" s="38" customFormat="1" ht="15.75" thickBot="1">
      <c r="A36" s="40" t="s">
        <v>193</v>
      </c>
      <c r="B36" s="40"/>
      <c r="C36" s="40">
        <v>1074.18</v>
      </c>
      <c r="D36" s="40" t="s">
        <v>48</v>
      </c>
      <c r="E36" s="40">
        <v>6</v>
      </c>
    </row>
    <row r="37" spans="1:5" s="38" customFormat="1" ht="15.75" thickBot="1">
      <c r="A37" s="40" t="s">
        <v>76</v>
      </c>
      <c r="B37" s="40"/>
      <c r="C37" s="40">
        <v>2356.9499999999998</v>
      </c>
      <c r="D37" s="40" t="s">
        <v>5</v>
      </c>
      <c r="E37" s="40">
        <v>1</v>
      </c>
    </row>
    <row r="38" spans="1:5" s="38" customFormat="1" ht="15.75" thickBot="1">
      <c r="A38" s="40" t="s">
        <v>40</v>
      </c>
      <c r="B38" s="40"/>
      <c r="C38" s="40">
        <v>6231.43</v>
      </c>
      <c r="D38" s="40" t="s">
        <v>5</v>
      </c>
      <c r="E38" s="40">
        <v>1</v>
      </c>
    </row>
    <row r="39" spans="1:5" s="43" customFormat="1" ht="15.75" thickBot="1">
      <c r="A39" s="32" t="s">
        <v>77</v>
      </c>
      <c r="B39" s="32"/>
      <c r="C39" s="32">
        <v>5823.61</v>
      </c>
      <c r="D39" s="32" t="s">
        <v>5</v>
      </c>
      <c r="E39" s="32">
        <v>1</v>
      </c>
    </row>
    <row r="40" spans="1:5" s="38" customFormat="1" ht="15.75" thickBot="1">
      <c r="A40" s="40" t="s">
        <v>78</v>
      </c>
      <c r="B40" s="40"/>
      <c r="C40" s="40">
        <v>1697.18</v>
      </c>
      <c r="D40" s="40" t="s">
        <v>5</v>
      </c>
      <c r="E40" s="40">
        <v>1</v>
      </c>
    </row>
    <row r="41" spans="1:5" s="38" customFormat="1" ht="15.75" thickBot="1">
      <c r="A41" s="40" t="s">
        <v>45</v>
      </c>
      <c r="B41" s="40"/>
      <c r="C41" s="40">
        <v>4401.6000000000004</v>
      </c>
      <c r="D41" s="40" t="s">
        <v>5</v>
      </c>
      <c r="E41" s="40">
        <v>16</v>
      </c>
    </row>
    <row r="42" spans="1:5" s="38" customFormat="1" ht="15.75" thickBot="1">
      <c r="A42" s="40" t="s">
        <v>55</v>
      </c>
      <c r="B42" s="40"/>
      <c r="C42" s="40">
        <v>24387.99</v>
      </c>
      <c r="D42" s="40" t="s">
        <v>5</v>
      </c>
      <c r="E42" s="40">
        <v>11</v>
      </c>
    </row>
    <row r="43" spans="1:5" s="38" customFormat="1" ht="15.75" thickBot="1">
      <c r="A43" s="40" t="s">
        <v>61</v>
      </c>
      <c r="B43" s="40"/>
      <c r="C43" s="40">
        <v>521.58000000000004</v>
      </c>
      <c r="D43" s="40" t="s">
        <v>5</v>
      </c>
      <c r="E43" s="40">
        <v>6</v>
      </c>
    </row>
    <row r="44" spans="1:5" s="38" customFormat="1" ht="15.75" thickBot="1">
      <c r="A44" s="40" t="s">
        <v>85</v>
      </c>
      <c r="B44" s="40"/>
      <c r="C44" s="40">
        <v>2273.2399999999998</v>
      </c>
      <c r="D44" s="40" t="s">
        <v>5</v>
      </c>
      <c r="E44" s="40">
        <v>4</v>
      </c>
    </row>
    <row r="45" spans="1:5" s="38" customFormat="1" ht="15.75" thickBot="1">
      <c r="A45" s="40" t="s">
        <v>62</v>
      </c>
      <c r="B45" s="40"/>
      <c r="C45" s="40">
        <v>607.30999999999995</v>
      </c>
      <c r="D45" s="40" t="s">
        <v>5</v>
      </c>
      <c r="E45" s="40">
        <v>1</v>
      </c>
    </row>
    <row r="46" spans="1:5" s="38" customFormat="1" ht="15.75" thickBot="1">
      <c r="A46" s="40" t="s">
        <v>63</v>
      </c>
      <c r="B46" s="40"/>
      <c r="C46" s="40">
        <v>2210.46</v>
      </c>
      <c r="D46" s="40" t="s">
        <v>48</v>
      </c>
      <c r="E46" s="40">
        <v>57</v>
      </c>
    </row>
    <row r="47" spans="1:5" s="38" customFormat="1" ht="15.75" thickBot="1">
      <c r="A47" s="40" t="s">
        <v>70</v>
      </c>
      <c r="B47" s="40"/>
      <c r="C47" s="40">
        <v>368.72</v>
      </c>
      <c r="D47" s="40" t="s">
        <v>4</v>
      </c>
      <c r="E47" s="40">
        <v>1</v>
      </c>
    </row>
    <row r="48" spans="1:5" s="38" customFormat="1" ht="15.75" thickBot="1">
      <c r="A48" s="40" t="s">
        <v>117</v>
      </c>
      <c r="B48" s="40"/>
      <c r="C48" s="40">
        <v>472.38</v>
      </c>
      <c r="D48" s="40" t="s">
        <v>5</v>
      </c>
      <c r="E48" s="40">
        <v>1</v>
      </c>
    </row>
    <row r="49" spans="1:6" s="38" customFormat="1" ht="15.75" thickBot="1">
      <c r="A49" s="40" t="s">
        <v>102</v>
      </c>
      <c r="B49" s="40"/>
      <c r="C49" s="40">
        <v>954.5</v>
      </c>
      <c r="D49" s="40" t="s">
        <v>4</v>
      </c>
      <c r="E49" s="40">
        <v>5</v>
      </c>
    </row>
    <row r="50" spans="1:6" ht="57.75" thickBot="1">
      <c r="A50" s="11" t="s">
        <v>17</v>
      </c>
      <c r="B50" s="3" t="e">
        <f>SUM(#REF!)</f>
        <v>#REF!</v>
      </c>
      <c r="C50" s="21">
        <f>SUM(C51:C78)</f>
        <v>135761.13999999998</v>
      </c>
      <c r="D50" s="25" t="s">
        <v>26</v>
      </c>
      <c r="E50" s="26"/>
      <c r="F50" s="9"/>
    </row>
    <row r="51" spans="1:6" s="38" customFormat="1" ht="15.75" thickBot="1">
      <c r="A51" s="40" t="s">
        <v>191</v>
      </c>
      <c r="B51" s="40"/>
      <c r="C51" s="40">
        <v>2820.21</v>
      </c>
      <c r="D51" s="40" t="s">
        <v>5</v>
      </c>
      <c r="E51" s="40">
        <v>3</v>
      </c>
    </row>
    <row r="52" spans="1:6" s="38" customFormat="1" ht="15.75" thickBot="1">
      <c r="A52" s="40" t="s">
        <v>31</v>
      </c>
      <c r="B52" s="40"/>
      <c r="C52" s="40">
        <v>2422.65</v>
      </c>
      <c r="D52" s="40" t="s">
        <v>32</v>
      </c>
      <c r="E52" s="40">
        <v>5</v>
      </c>
    </row>
    <row r="53" spans="1:6" s="38" customFormat="1" ht="15.75" thickBot="1">
      <c r="A53" s="40" t="s">
        <v>34</v>
      </c>
      <c r="B53" s="40"/>
      <c r="C53" s="40">
        <v>381.22</v>
      </c>
      <c r="D53" s="40" t="s">
        <v>35</v>
      </c>
      <c r="E53" s="40">
        <v>1</v>
      </c>
    </row>
    <row r="54" spans="1:6" s="38" customFormat="1" ht="15.75" thickBot="1">
      <c r="A54" s="40" t="s">
        <v>36</v>
      </c>
      <c r="B54" s="40"/>
      <c r="C54" s="40">
        <v>1618.72</v>
      </c>
      <c r="D54" s="40" t="s">
        <v>37</v>
      </c>
      <c r="E54" s="40">
        <v>2</v>
      </c>
    </row>
    <row r="55" spans="1:6" s="38" customFormat="1" ht="15.75" thickBot="1">
      <c r="A55" s="40" t="s">
        <v>100</v>
      </c>
      <c r="B55" s="40"/>
      <c r="C55" s="40">
        <v>187.03</v>
      </c>
      <c r="D55" s="40" t="s">
        <v>101</v>
      </c>
      <c r="E55" s="40">
        <v>1</v>
      </c>
    </row>
    <row r="56" spans="1:6" s="38" customFormat="1" ht="15.75" thickBot="1">
      <c r="A56" s="40" t="s">
        <v>41</v>
      </c>
      <c r="B56" s="40"/>
      <c r="C56" s="40">
        <v>2042.12</v>
      </c>
      <c r="D56" s="40" t="s">
        <v>5</v>
      </c>
      <c r="E56" s="40">
        <v>1</v>
      </c>
    </row>
    <row r="57" spans="1:6" s="38" customFormat="1" ht="15.75" thickBot="1">
      <c r="A57" s="40" t="s">
        <v>81</v>
      </c>
      <c r="B57" s="40"/>
      <c r="C57" s="40">
        <v>1403.5</v>
      </c>
      <c r="D57" s="40" t="s">
        <v>48</v>
      </c>
      <c r="E57" s="40">
        <v>5</v>
      </c>
    </row>
    <row r="58" spans="1:6" s="38" customFormat="1" ht="15.75" thickBot="1">
      <c r="A58" s="40" t="s">
        <v>195</v>
      </c>
      <c r="B58" s="40"/>
      <c r="C58" s="40">
        <v>60494.43</v>
      </c>
      <c r="D58" s="40" t="s">
        <v>35</v>
      </c>
      <c r="E58" s="40">
        <v>1</v>
      </c>
    </row>
    <row r="59" spans="1:6" s="38" customFormat="1" ht="15.75" thickBot="1">
      <c r="A59" s="40" t="s">
        <v>160</v>
      </c>
      <c r="B59" s="40"/>
      <c r="C59" s="40">
        <v>449.58</v>
      </c>
      <c r="D59" s="40" t="s">
        <v>159</v>
      </c>
      <c r="E59" s="40">
        <v>3</v>
      </c>
    </row>
    <row r="60" spans="1:6" s="38" customFormat="1" ht="15.75" thickBot="1">
      <c r="A60" s="40" t="s">
        <v>157</v>
      </c>
      <c r="B60" s="40"/>
      <c r="C60" s="40">
        <v>289.19</v>
      </c>
      <c r="D60" s="40" t="s">
        <v>5</v>
      </c>
      <c r="E60" s="40">
        <v>1</v>
      </c>
    </row>
    <row r="61" spans="1:6" s="38" customFormat="1" ht="15.75" thickBot="1">
      <c r="A61" s="40" t="s">
        <v>199</v>
      </c>
      <c r="B61" s="40"/>
      <c r="C61" s="40">
        <v>902.04</v>
      </c>
      <c r="D61" s="40" t="s">
        <v>48</v>
      </c>
      <c r="E61" s="40">
        <v>12</v>
      </c>
    </row>
    <row r="62" spans="1:6" s="38" customFormat="1" ht="15.75" thickBot="1">
      <c r="A62" s="40" t="s">
        <v>46</v>
      </c>
      <c r="B62" s="40"/>
      <c r="C62" s="40">
        <v>383.63</v>
      </c>
      <c r="D62" s="40" t="s">
        <v>5</v>
      </c>
      <c r="E62" s="40">
        <v>1</v>
      </c>
    </row>
    <row r="63" spans="1:6" s="38" customFormat="1" ht="15.75" thickBot="1">
      <c r="A63" s="40" t="s">
        <v>104</v>
      </c>
      <c r="B63" s="40"/>
      <c r="C63" s="40">
        <v>8042.96</v>
      </c>
      <c r="D63" s="40" t="s">
        <v>5</v>
      </c>
      <c r="E63" s="40">
        <v>4</v>
      </c>
    </row>
    <row r="64" spans="1:6" s="38" customFormat="1" ht="15.75" thickBot="1">
      <c r="A64" s="40" t="s">
        <v>149</v>
      </c>
      <c r="B64" s="40"/>
      <c r="C64" s="40">
        <v>8444.23</v>
      </c>
      <c r="D64" s="40" t="s">
        <v>5</v>
      </c>
      <c r="E64" s="40">
        <v>1</v>
      </c>
    </row>
    <row r="65" spans="1:5" s="38" customFormat="1" ht="15.75" thickBot="1">
      <c r="A65" s="40" t="s">
        <v>47</v>
      </c>
      <c r="B65" s="40"/>
      <c r="C65" s="40">
        <v>3523.14</v>
      </c>
      <c r="D65" s="40" t="s">
        <v>48</v>
      </c>
      <c r="E65" s="40">
        <v>3</v>
      </c>
    </row>
    <row r="66" spans="1:5" s="38" customFormat="1" ht="15.75" thickBot="1">
      <c r="A66" s="40" t="s">
        <v>197</v>
      </c>
      <c r="B66" s="40"/>
      <c r="C66" s="40">
        <v>1819.72</v>
      </c>
      <c r="D66" s="40" t="s">
        <v>48</v>
      </c>
      <c r="E66" s="40">
        <v>7</v>
      </c>
    </row>
    <row r="67" spans="1:5" s="38" customFormat="1" ht="15.75" thickBot="1">
      <c r="A67" s="40" t="s">
        <v>56</v>
      </c>
      <c r="B67" s="40"/>
      <c r="C67" s="40">
        <v>898</v>
      </c>
      <c r="D67" s="40" t="s">
        <v>5</v>
      </c>
      <c r="E67" s="40">
        <v>5</v>
      </c>
    </row>
    <row r="68" spans="1:5" s="38" customFormat="1" ht="15.75" thickBot="1">
      <c r="A68" s="40" t="s">
        <v>201</v>
      </c>
      <c r="B68" s="40"/>
      <c r="C68" s="40">
        <v>4981.68</v>
      </c>
      <c r="D68" s="40" t="s">
        <v>5</v>
      </c>
      <c r="E68" s="40">
        <v>8</v>
      </c>
    </row>
    <row r="69" spans="1:5" s="38" customFormat="1" ht="15.75" thickBot="1">
      <c r="A69" s="40" t="s">
        <v>60</v>
      </c>
      <c r="B69" s="40"/>
      <c r="C69" s="40">
        <v>1595.98</v>
      </c>
      <c r="D69" s="40" t="s">
        <v>48</v>
      </c>
      <c r="E69" s="40">
        <v>2</v>
      </c>
    </row>
    <row r="70" spans="1:5" s="38" customFormat="1" ht="15.75" thickBot="1">
      <c r="A70" s="40" t="s">
        <v>64</v>
      </c>
      <c r="B70" s="40"/>
      <c r="C70" s="40">
        <v>2971.54</v>
      </c>
      <c r="D70" s="40" t="s">
        <v>65</v>
      </c>
      <c r="E70" s="40">
        <v>11</v>
      </c>
    </row>
    <row r="71" spans="1:5" s="38" customFormat="1" ht="15.75" thickBot="1">
      <c r="A71" s="40" t="s">
        <v>86</v>
      </c>
      <c r="B71" s="40"/>
      <c r="C71" s="40">
        <v>154.88</v>
      </c>
      <c r="D71" s="40" t="s">
        <v>5</v>
      </c>
      <c r="E71" s="40">
        <v>1</v>
      </c>
    </row>
    <row r="72" spans="1:5" s="38" customFormat="1" ht="15.75" thickBot="1">
      <c r="A72" s="40" t="s">
        <v>66</v>
      </c>
      <c r="B72" s="40"/>
      <c r="C72" s="40">
        <v>932.54</v>
      </c>
      <c r="D72" s="40" t="s">
        <v>67</v>
      </c>
      <c r="E72" s="40">
        <v>1</v>
      </c>
    </row>
    <row r="73" spans="1:5" s="38" customFormat="1" ht="15.75" thickBot="1">
      <c r="A73" s="40" t="s">
        <v>203</v>
      </c>
      <c r="B73" s="40"/>
      <c r="C73" s="40">
        <v>2381.52</v>
      </c>
      <c r="D73" s="40" t="s">
        <v>5</v>
      </c>
      <c r="E73" s="40">
        <v>8</v>
      </c>
    </row>
    <row r="74" spans="1:5" s="38" customFormat="1" ht="15.75" thickBot="1">
      <c r="A74" s="40" t="s">
        <v>68</v>
      </c>
      <c r="B74" s="40"/>
      <c r="C74" s="40">
        <v>12762.24</v>
      </c>
      <c r="D74" s="40" t="s">
        <v>48</v>
      </c>
      <c r="E74" s="40">
        <v>64</v>
      </c>
    </row>
    <row r="75" spans="1:5" s="38" customFormat="1" ht="15.75" thickBot="1">
      <c r="A75" s="40" t="s">
        <v>69</v>
      </c>
      <c r="B75" s="40"/>
      <c r="C75" s="40">
        <v>9667.25</v>
      </c>
      <c r="D75" s="40" t="s">
        <v>48</v>
      </c>
      <c r="E75" s="40">
        <v>34.5</v>
      </c>
    </row>
    <row r="76" spans="1:5" s="38" customFormat="1" ht="15.75" thickBot="1">
      <c r="A76" s="40" t="s">
        <v>205</v>
      </c>
      <c r="B76" s="40"/>
      <c r="C76" s="40">
        <v>335.11</v>
      </c>
      <c r="D76" s="40" t="s">
        <v>5</v>
      </c>
      <c r="E76" s="40">
        <v>1</v>
      </c>
    </row>
    <row r="77" spans="1:5" s="38" customFormat="1" ht="15.75" thickBot="1">
      <c r="A77" s="40" t="s">
        <v>71</v>
      </c>
      <c r="B77" s="40"/>
      <c r="C77" s="40">
        <v>3729.18</v>
      </c>
      <c r="D77" s="40" t="s">
        <v>37</v>
      </c>
      <c r="E77" s="40">
        <v>6</v>
      </c>
    </row>
    <row r="78" spans="1:5" s="38" customFormat="1" ht="15.75" thickBot="1">
      <c r="A78" s="40" t="s">
        <v>87</v>
      </c>
      <c r="B78" s="40"/>
      <c r="C78" s="40">
        <v>126.85</v>
      </c>
      <c r="D78" s="40" t="s">
        <v>5</v>
      </c>
      <c r="E78" s="40">
        <v>1</v>
      </c>
    </row>
    <row r="79" spans="1:5" ht="29.25" thickBot="1">
      <c r="A79" s="11" t="s">
        <v>18</v>
      </c>
      <c r="B79" s="3" t="e">
        <f>#REF!+#REF!</f>
        <v>#REF!</v>
      </c>
      <c r="C79" s="21">
        <f>C80+C81</f>
        <v>49411.86</v>
      </c>
      <c r="D79" s="25" t="s">
        <v>26</v>
      </c>
      <c r="E79" s="26"/>
    </row>
    <row r="80" spans="1:5" s="35" customFormat="1" ht="15.75" outlineLevel="2" thickBot="1">
      <c r="A80" s="32" t="s">
        <v>49</v>
      </c>
      <c r="B80" s="32" t="s">
        <v>49</v>
      </c>
      <c r="C80" s="32">
        <v>20798</v>
      </c>
      <c r="D80" s="32" t="s">
        <v>4</v>
      </c>
      <c r="E80" s="32">
        <v>43970.400000000001</v>
      </c>
    </row>
    <row r="81" spans="1:5" s="35" customFormat="1" ht="15.75" outlineLevel="2" thickBot="1">
      <c r="A81" s="32" t="s">
        <v>90</v>
      </c>
      <c r="B81" s="32" t="s">
        <v>90</v>
      </c>
      <c r="C81" s="32">
        <v>28613.86</v>
      </c>
      <c r="D81" s="32" t="s">
        <v>4</v>
      </c>
      <c r="E81" s="32">
        <v>42079.199999999997</v>
      </c>
    </row>
    <row r="82" spans="1:5" ht="43.5" thickBot="1">
      <c r="A82" s="11" t="s">
        <v>19</v>
      </c>
      <c r="B82" s="3" t="e">
        <f>#REF!</f>
        <v>#REF!</v>
      </c>
      <c r="C82" s="21">
        <f>C83</f>
        <v>1707.84</v>
      </c>
      <c r="D82" s="25" t="s">
        <v>26</v>
      </c>
      <c r="E82" s="26"/>
    </row>
    <row r="83" spans="1:5" s="35" customFormat="1" ht="15.75" outlineLevel="2" thickBot="1">
      <c r="A83" s="32" t="s">
        <v>74</v>
      </c>
      <c r="B83" s="32" t="s">
        <v>74</v>
      </c>
      <c r="C83" s="32">
        <v>1707.84</v>
      </c>
      <c r="D83" s="32" t="s">
        <v>4</v>
      </c>
      <c r="E83" s="32">
        <v>1186</v>
      </c>
    </row>
    <row r="84" spans="1:5" ht="57.75" thickBot="1">
      <c r="A84" s="11" t="s">
        <v>20</v>
      </c>
      <c r="B84" s="3" t="e">
        <f>SUM(#REF!)</f>
        <v>#REF!</v>
      </c>
      <c r="C84" s="21">
        <f>SUM(C85:C94)</f>
        <v>244589.51999999996</v>
      </c>
      <c r="D84" s="25" t="s">
        <v>26</v>
      </c>
      <c r="E84" s="26"/>
    </row>
    <row r="85" spans="1:5" s="35" customFormat="1" ht="15.75" outlineLevel="2" thickBot="1">
      <c r="A85" s="32" t="s">
        <v>75</v>
      </c>
      <c r="B85" s="32" t="s">
        <v>75</v>
      </c>
      <c r="C85" s="32">
        <v>906.5</v>
      </c>
      <c r="D85" s="32" t="s">
        <v>5</v>
      </c>
      <c r="E85" s="32">
        <v>1</v>
      </c>
    </row>
    <row r="86" spans="1:5" s="35" customFormat="1" ht="15.75" outlineLevel="2" thickBot="1">
      <c r="A86" s="32" t="s">
        <v>42</v>
      </c>
      <c r="B86" s="32" t="s">
        <v>43</v>
      </c>
      <c r="C86" s="32">
        <v>747.5</v>
      </c>
      <c r="D86" s="32" t="s">
        <v>4</v>
      </c>
      <c r="E86" s="32">
        <v>43970.400000000001</v>
      </c>
    </row>
    <row r="87" spans="1:5" s="35" customFormat="1" ht="15.75" outlineLevel="2" thickBot="1">
      <c r="A87" s="32" t="s">
        <v>79</v>
      </c>
      <c r="B87" s="32" t="s">
        <v>80</v>
      </c>
      <c r="C87" s="32">
        <v>715.35</v>
      </c>
      <c r="D87" s="32" t="s">
        <v>4</v>
      </c>
      <c r="E87" s="32">
        <v>42079.199999999997</v>
      </c>
    </row>
    <row r="88" spans="1:5" s="35" customFormat="1" ht="15.75" outlineLevel="2" thickBot="1">
      <c r="A88" s="32" t="s">
        <v>44</v>
      </c>
      <c r="B88" s="32" t="s">
        <v>44</v>
      </c>
      <c r="C88" s="32">
        <v>1668.4</v>
      </c>
      <c r="D88" s="32" t="s">
        <v>5</v>
      </c>
      <c r="E88" s="32">
        <v>0.3</v>
      </c>
    </row>
    <row r="89" spans="1:5" s="35" customFormat="1" ht="15.75" outlineLevel="2" thickBot="1">
      <c r="A89" s="32" t="s">
        <v>22</v>
      </c>
      <c r="B89" s="32" t="s">
        <v>22</v>
      </c>
      <c r="C89" s="32">
        <v>3200</v>
      </c>
      <c r="D89" s="32" t="s">
        <v>5</v>
      </c>
      <c r="E89" s="32">
        <v>80</v>
      </c>
    </row>
    <row r="90" spans="1:5" s="35" customFormat="1" ht="15.75" outlineLevel="2" thickBot="1">
      <c r="A90" s="32" t="s">
        <v>51</v>
      </c>
      <c r="B90" s="32" t="s">
        <v>52</v>
      </c>
      <c r="C90" s="32">
        <v>123996.54</v>
      </c>
      <c r="D90" s="32" t="s">
        <v>4</v>
      </c>
      <c r="E90" s="32">
        <v>43970.400000000001</v>
      </c>
    </row>
    <row r="91" spans="1:5" s="35" customFormat="1" ht="15.75" outlineLevel="2" thickBot="1">
      <c r="A91" s="32" t="s">
        <v>92</v>
      </c>
      <c r="B91" s="32" t="s">
        <v>92</v>
      </c>
      <c r="C91" s="32">
        <v>104777.23</v>
      </c>
      <c r="D91" s="32" t="s">
        <v>4</v>
      </c>
      <c r="E91" s="32">
        <v>42079.199999999997</v>
      </c>
    </row>
    <row r="92" spans="1:5" s="35" customFormat="1" ht="15.75" outlineLevel="2" thickBot="1">
      <c r="A92" s="32" t="s">
        <v>99</v>
      </c>
      <c r="B92" s="32" t="s">
        <v>99</v>
      </c>
      <c r="C92" s="32">
        <v>4611.84</v>
      </c>
      <c r="D92" s="32" t="s">
        <v>5</v>
      </c>
      <c r="E92" s="32">
        <v>1</v>
      </c>
    </row>
    <row r="93" spans="1:5" s="35" customFormat="1" ht="15.75" outlineLevel="2" thickBot="1">
      <c r="A93" s="32" t="s">
        <v>103</v>
      </c>
      <c r="B93" s="32" t="s">
        <v>103</v>
      </c>
      <c r="C93" s="32">
        <v>705.21</v>
      </c>
      <c r="D93" s="32" t="s">
        <v>5</v>
      </c>
      <c r="E93" s="32">
        <v>1</v>
      </c>
    </row>
    <row r="94" spans="1:5" s="35" customFormat="1" ht="15.75" outlineLevel="2" thickBot="1">
      <c r="A94" s="32" t="s">
        <v>115</v>
      </c>
      <c r="B94" s="32" t="s">
        <v>115</v>
      </c>
      <c r="C94" s="32">
        <v>3260.95</v>
      </c>
      <c r="D94" s="32" t="s">
        <v>5</v>
      </c>
      <c r="E94" s="32">
        <v>7</v>
      </c>
    </row>
    <row r="95" spans="1:5">
      <c r="A95" s="11" t="s">
        <v>21</v>
      </c>
      <c r="B95" s="3">
        <f>B96</f>
        <v>7828.5593220338997</v>
      </c>
      <c r="C95" s="21">
        <f>C96+C97+C98+C99</f>
        <v>463413.81</v>
      </c>
      <c r="D95" s="28"/>
      <c r="E95" s="26"/>
    </row>
    <row r="96" spans="1:5" ht="45">
      <c r="A96" s="12" t="s">
        <v>82</v>
      </c>
      <c r="B96" s="4">
        <f>C96/1.18</f>
        <v>7828.5593220338997</v>
      </c>
      <c r="C96" s="22">
        <f>(E96*11*5)+2142.7</f>
        <v>9237.7000000000007</v>
      </c>
      <c r="D96" s="29" t="s">
        <v>6</v>
      </c>
      <c r="E96" s="29">
        <v>129</v>
      </c>
    </row>
    <row r="97" spans="1:7" ht="15.75" thickBot="1">
      <c r="A97" s="12" t="s">
        <v>84</v>
      </c>
      <c r="B97" s="4"/>
      <c r="C97" s="22">
        <f>335957.7+15000+60000</f>
        <v>410957.7</v>
      </c>
      <c r="D97" s="29" t="s">
        <v>26</v>
      </c>
      <c r="E97" s="29"/>
      <c r="F97" s="33"/>
      <c r="G97" s="33"/>
    </row>
    <row r="98" spans="1:7" s="35" customFormat="1" ht="15.75" outlineLevel="2" thickBot="1">
      <c r="A98" s="32" t="s">
        <v>190</v>
      </c>
      <c r="B98" s="32" t="s">
        <v>30</v>
      </c>
      <c r="C98" s="32">
        <v>3541.41</v>
      </c>
      <c r="D98" s="32" t="s">
        <v>5</v>
      </c>
      <c r="E98" s="32">
        <v>1</v>
      </c>
      <c r="F98" s="36"/>
    </row>
    <row r="99" spans="1:7">
      <c r="A99" s="12" t="s">
        <v>83</v>
      </c>
      <c r="B99" s="4"/>
      <c r="C99" s="22">
        <v>39677</v>
      </c>
      <c r="D99" s="29" t="s">
        <v>26</v>
      </c>
      <c r="E99" s="29"/>
    </row>
    <row r="100" spans="1:7" ht="28.5">
      <c r="A100" s="11" t="s">
        <v>110</v>
      </c>
      <c r="B100" s="5" t="e">
        <f>B14+B17+B20+#REF!+B50+#REF!+#REF!+#REF!+#REF!+#REF!+B79+B82+B84+B95</f>
        <v>#REF!</v>
      </c>
      <c r="C100" s="21">
        <f>C14+C17+C20+C23+C30+C50+C79+C82+C84</f>
        <v>1564540.87</v>
      </c>
      <c r="D100" s="30"/>
      <c r="E100" s="26"/>
      <c r="F100" s="10"/>
    </row>
    <row r="101" spans="1:7" ht="32.25" customHeight="1">
      <c r="A101" s="11" t="s">
        <v>111</v>
      </c>
      <c r="B101" s="6"/>
      <c r="C101" s="21">
        <f>(C100+C98+C99)*1.18+C95</f>
        <v>2360569.7604</v>
      </c>
      <c r="D101" s="28"/>
      <c r="E101" s="26"/>
    </row>
    <row r="102" spans="1:7">
      <c r="A102" s="11" t="s">
        <v>112</v>
      </c>
      <c r="B102" s="6"/>
      <c r="C102" s="21">
        <f>(C4+C6+C9)-C101</f>
        <v>420783.42959999992</v>
      </c>
      <c r="D102" s="28"/>
      <c r="E102" s="26"/>
    </row>
    <row r="104" spans="1:7">
      <c r="E104" s="23">
        <f>C100-Лист2!C150</f>
        <v>0</v>
      </c>
    </row>
  </sheetData>
  <mergeCells count="5">
    <mergeCell ref="A1:E1"/>
    <mergeCell ref="A13:E13"/>
    <mergeCell ref="C2:E2"/>
    <mergeCell ref="A10:B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topLeftCell="A142" workbookViewId="0">
      <selection activeCell="C113" sqref="C113"/>
    </sheetView>
  </sheetViews>
  <sheetFormatPr defaultRowHeight="15"/>
  <cols>
    <col min="1" max="1" width="60.5703125" customWidth="1"/>
    <col min="2" max="2" width="38.85546875" style="38" hidden="1" customWidth="1"/>
  </cols>
  <sheetData>
    <row r="2" spans="1:5">
      <c r="A2" s="38" t="s">
        <v>189</v>
      </c>
      <c r="C2" s="38"/>
      <c r="D2" s="38"/>
      <c r="E2" s="38"/>
    </row>
    <row r="3" spans="1:5">
      <c r="A3" s="38" t="s">
        <v>188</v>
      </c>
      <c r="C3" s="38"/>
      <c r="D3" s="38"/>
      <c r="E3" s="38"/>
    </row>
    <row r="4" spans="1:5" ht="15.75" thickBot="1">
      <c r="A4" s="38"/>
      <c r="C4" s="38"/>
      <c r="D4" s="38"/>
      <c r="E4" s="38"/>
    </row>
    <row r="5" spans="1:5" ht="15.75" thickBot="1">
      <c r="A5" s="39"/>
      <c r="B5" s="39"/>
      <c r="C5" s="39" t="s">
        <v>187</v>
      </c>
      <c r="D5" s="39" t="s">
        <v>186</v>
      </c>
      <c r="E5" s="39" t="s">
        <v>185</v>
      </c>
    </row>
    <row r="6" spans="1:5" s="35" customFormat="1" ht="15.75" thickBot="1">
      <c r="A6" s="34" t="s">
        <v>72</v>
      </c>
      <c r="B6" s="34"/>
      <c r="C6" s="34">
        <v>249356.58</v>
      </c>
      <c r="D6" s="34" t="s">
        <v>4</v>
      </c>
      <c r="E6" s="34">
        <v>66</v>
      </c>
    </row>
    <row r="7" spans="1:5" ht="15.75" thickBot="1">
      <c r="A7" s="41" t="s">
        <v>184</v>
      </c>
      <c r="B7" s="41"/>
      <c r="C7" s="40">
        <v>249356.58</v>
      </c>
      <c r="D7" s="40"/>
      <c r="E7" s="40">
        <v>66</v>
      </c>
    </row>
    <row r="8" spans="1:5" s="35" customFormat="1" ht="15.75" thickBot="1">
      <c r="A8" s="34" t="s">
        <v>73</v>
      </c>
      <c r="B8" s="34"/>
      <c r="C8" s="34">
        <v>153745.87</v>
      </c>
      <c r="D8" s="34" t="s">
        <v>5</v>
      </c>
      <c r="E8" s="34">
        <v>1</v>
      </c>
    </row>
    <row r="9" spans="1:5" ht="15.75" thickBot="1">
      <c r="A9" s="42" t="s">
        <v>183</v>
      </c>
      <c r="B9" s="42"/>
      <c r="C9" s="40">
        <v>153745.87</v>
      </c>
      <c r="D9" s="40"/>
      <c r="E9" s="40">
        <v>1</v>
      </c>
    </row>
    <row r="10" spans="1:5" s="35" customFormat="1" ht="15.75" thickBot="1">
      <c r="A10" s="34" t="s">
        <v>191</v>
      </c>
      <c r="B10" s="34"/>
      <c r="C10" s="34">
        <v>2820.21</v>
      </c>
      <c r="D10" s="34" t="s">
        <v>5</v>
      </c>
      <c r="E10" s="34">
        <v>3</v>
      </c>
    </row>
    <row r="11" spans="1:5" ht="15.75" thickBot="1">
      <c r="A11" s="42" t="s">
        <v>192</v>
      </c>
      <c r="B11" s="42"/>
      <c r="C11" s="40">
        <v>2820.21</v>
      </c>
      <c r="D11" s="40"/>
      <c r="E11" s="40">
        <v>3</v>
      </c>
    </row>
    <row r="12" spans="1:5" s="35" customFormat="1" ht="15.75" thickBot="1">
      <c r="A12" s="34" t="s">
        <v>28</v>
      </c>
      <c r="B12" s="34"/>
      <c r="C12" s="34">
        <v>99799</v>
      </c>
      <c r="D12" s="34" t="s">
        <v>11</v>
      </c>
      <c r="E12" s="34">
        <v>1855</v>
      </c>
    </row>
    <row r="13" spans="1:5" ht="15.75" thickBot="1">
      <c r="A13" s="42" t="s">
        <v>182</v>
      </c>
      <c r="B13" s="42"/>
      <c r="C13" s="40">
        <v>99799</v>
      </c>
      <c r="D13" s="40"/>
      <c r="E13" s="40">
        <v>1855</v>
      </c>
    </row>
    <row r="14" spans="1:5" s="35" customFormat="1" ht="15.75" thickBot="1">
      <c r="A14" s="34" t="s">
        <v>29</v>
      </c>
      <c r="B14" s="34"/>
      <c r="C14" s="34">
        <v>96086.8</v>
      </c>
      <c r="D14" s="34" t="s">
        <v>11</v>
      </c>
      <c r="E14" s="34">
        <v>1786</v>
      </c>
    </row>
    <row r="15" spans="1:5" ht="15.75" thickBot="1">
      <c r="A15" s="42" t="s">
        <v>181</v>
      </c>
      <c r="B15" s="42"/>
      <c r="C15" s="40">
        <v>96086.8</v>
      </c>
      <c r="D15" s="40"/>
      <c r="E15" s="40">
        <v>1786</v>
      </c>
    </row>
    <row r="16" spans="1:5" s="35" customFormat="1" ht="15.75" thickBot="1">
      <c r="A16" s="34" t="s">
        <v>180</v>
      </c>
      <c r="B16" s="34"/>
      <c r="C16" s="34">
        <v>3541.41</v>
      </c>
      <c r="D16" s="34" t="s">
        <v>5</v>
      </c>
      <c r="E16" s="34">
        <v>1</v>
      </c>
    </row>
    <row r="17" spans="1:5" ht="15.75" thickBot="1">
      <c r="A17" s="42" t="s">
        <v>179</v>
      </c>
      <c r="B17" s="42"/>
      <c r="C17" s="40">
        <v>3541.41</v>
      </c>
      <c r="D17" s="40"/>
      <c r="E17" s="40">
        <v>1</v>
      </c>
    </row>
    <row r="18" spans="1:5" s="35" customFormat="1" ht="15.75" thickBot="1">
      <c r="A18" s="34" t="s">
        <v>31</v>
      </c>
      <c r="B18" s="34"/>
      <c r="C18" s="34">
        <v>2422.65</v>
      </c>
      <c r="D18" s="34" t="s">
        <v>32</v>
      </c>
      <c r="E18" s="34">
        <v>5</v>
      </c>
    </row>
    <row r="19" spans="1:5" ht="15.75" thickBot="1">
      <c r="A19" s="42" t="s">
        <v>178</v>
      </c>
      <c r="B19" s="42"/>
      <c r="C19" s="40">
        <v>2422.65</v>
      </c>
      <c r="D19" s="40"/>
      <c r="E19" s="40">
        <v>5</v>
      </c>
    </row>
    <row r="20" spans="1:5" s="35" customFormat="1" ht="15.75" thickBot="1">
      <c r="A20" s="34" t="s">
        <v>33</v>
      </c>
      <c r="B20" s="34"/>
      <c r="C20" s="34">
        <v>3517.64</v>
      </c>
      <c r="D20" s="34" t="s">
        <v>4</v>
      </c>
      <c r="E20" s="34">
        <v>43970.400000000001</v>
      </c>
    </row>
    <row r="21" spans="1:5" ht="15.75" thickBot="1">
      <c r="A21" s="42" t="s">
        <v>177</v>
      </c>
      <c r="B21" s="42"/>
      <c r="C21" s="40">
        <v>3517.64</v>
      </c>
      <c r="D21" s="40"/>
      <c r="E21" s="40">
        <v>43970.400000000001</v>
      </c>
    </row>
    <row r="22" spans="1:5" s="35" customFormat="1" ht="15.75" thickBot="1">
      <c r="A22" s="34" t="s">
        <v>88</v>
      </c>
      <c r="B22" s="34"/>
      <c r="C22" s="34">
        <v>3787.13</v>
      </c>
      <c r="D22" s="34" t="s">
        <v>4</v>
      </c>
      <c r="E22" s="34">
        <v>42079.199999999997</v>
      </c>
    </row>
    <row r="23" spans="1:5" ht="15.75" thickBot="1">
      <c r="A23" s="42" t="s">
        <v>176</v>
      </c>
      <c r="B23" s="42"/>
      <c r="C23" s="40">
        <v>3787.13</v>
      </c>
      <c r="D23" s="40"/>
      <c r="E23" s="40">
        <v>42079.199999999997</v>
      </c>
    </row>
    <row r="24" spans="1:5" s="35" customFormat="1" ht="15.75" thickBot="1">
      <c r="A24" s="34" t="s">
        <v>74</v>
      </c>
      <c r="B24" s="34"/>
      <c r="C24" s="34">
        <v>1707.84</v>
      </c>
      <c r="D24" s="34" t="s">
        <v>4</v>
      </c>
      <c r="E24" s="34">
        <v>1186</v>
      </c>
    </row>
    <row r="25" spans="1:5" ht="15.75" thickBot="1">
      <c r="A25" s="42" t="s">
        <v>175</v>
      </c>
      <c r="B25" s="42"/>
      <c r="C25" s="40">
        <v>1707.84</v>
      </c>
      <c r="D25" s="40"/>
      <c r="E25" s="40">
        <v>1186</v>
      </c>
    </row>
    <row r="26" spans="1:5" s="35" customFormat="1" ht="15.75" thickBot="1">
      <c r="A26" s="34" t="s">
        <v>75</v>
      </c>
      <c r="B26" s="34"/>
      <c r="C26" s="34">
        <v>906.5</v>
      </c>
      <c r="D26" s="34" t="s">
        <v>5</v>
      </c>
      <c r="E26" s="34">
        <v>1</v>
      </c>
    </row>
    <row r="27" spans="1:5" ht="15.75" thickBot="1">
      <c r="A27" s="42" t="s">
        <v>174</v>
      </c>
      <c r="B27" s="42"/>
      <c r="C27" s="40">
        <v>906.5</v>
      </c>
      <c r="D27" s="40"/>
      <c r="E27" s="40">
        <v>1</v>
      </c>
    </row>
    <row r="28" spans="1:5" s="35" customFormat="1" ht="15.75" thickBot="1">
      <c r="A28" s="34" t="s">
        <v>34</v>
      </c>
      <c r="B28" s="34"/>
      <c r="C28" s="34">
        <v>381.22</v>
      </c>
      <c r="D28" s="34" t="s">
        <v>35</v>
      </c>
      <c r="E28" s="34">
        <v>1</v>
      </c>
    </row>
    <row r="29" spans="1:5" ht="15.75" thickBot="1">
      <c r="A29" s="42" t="s">
        <v>173</v>
      </c>
      <c r="B29" s="42"/>
      <c r="C29" s="40">
        <v>381.22</v>
      </c>
      <c r="D29" s="40"/>
      <c r="E29" s="40">
        <v>1</v>
      </c>
    </row>
    <row r="30" spans="1:5" s="35" customFormat="1" ht="15.75" thickBot="1">
      <c r="A30" s="34" t="s">
        <v>36</v>
      </c>
      <c r="B30" s="34"/>
      <c r="C30" s="34">
        <v>1618.72</v>
      </c>
      <c r="D30" s="34" t="s">
        <v>37</v>
      </c>
      <c r="E30" s="34">
        <v>2</v>
      </c>
    </row>
    <row r="31" spans="1:5" ht="15.75" thickBot="1">
      <c r="A31" s="42" t="s">
        <v>172</v>
      </c>
      <c r="B31" s="42"/>
      <c r="C31" s="40">
        <v>1618.72</v>
      </c>
      <c r="D31" s="40"/>
      <c r="E31" s="40">
        <v>2</v>
      </c>
    </row>
    <row r="32" spans="1:5" s="35" customFormat="1" ht="15.75" thickBot="1">
      <c r="A32" s="34" t="s">
        <v>38</v>
      </c>
      <c r="B32" s="34"/>
      <c r="C32" s="34">
        <v>395.71</v>
      </c>
      <c r="D32" s="34" t="s">
        <v>5</v>
      </c>
      <c r="E32" s="34">
        <v>1</v>
      </c>
    </row>
    <row r="33" spans="1:5" ht="15.75" thickBot="1">
      <c r="A33" s="42" t="s">
        <v>171</v>
      </c>
      <c r="B33" s="42"/>
      <c r="C33" s="40">
        <v>395.71</v>
      </c>
      <c r="D33" s="40"/>
      <c r="E33" s="40">
        <v>1</v>
      </c>
    </row>
    <row r="34" spans="1:5" s="35" customFormat="1" ht="15.75" thickBot="1">
      <c r="A34" s="34" t="s">
        <v>39</v>
      </c>
      <c r="B34" s="34"/>
      <c r="C34" s="34">
        <v>215.6</v>
      </c>
      <c r="D34" s="34" t="s">
        <v>5</v>
      </c>
      <c r="E34" s="34">
        <v>1</v>
      </c>
    </row>
    <row r="35" spans="1:5" ht="15.75" thickBot="1">
      <c r="A35" s="42" t="s">
        <v>170</v>
      </c>
      <c r="B35" s="42"/>
      <c r="C35" s="40">
        <v>215.6</v>
      </c>
      <c r="D35" s="40"/>
      <c r="E35" s="40">
        <v>1</v>
      </c>
    </row>
    <row r="36" spans="1:5" s="35" customFormat="1" ht="15.75" thickBot="1">
      <c r="A36" s="34" t="s">
        <v>193</v>
      </c>
      <c r="B36" s="34"/>
      <c r="C36" s="34">
        <v>1074.18</v>
      </c>
      <c r="D36" s="34" t="s">
        <v>48</v>
      </c>
      <c r="E36" s="34">
        <v>6</v>
      </c>
    </row>
    <row r="37" spans="1:5" ht="15.75" thickBot="1">
      <c r="A37" s="42" t="s">
        <v>194</v>
      </c>
      <c r="B37" s="42"/>
      <c r="C37" s="40">
        <v>1074.18</v>
      </c>
      <c r="D37" s="40"/>
      <c r="E37" s="40">
        <v>6</v>
      </c>
    </row>
    <row r="38" spans="1:5" s="35" customFormat="1" ht="15.75" thickBot="1">
      <c r="A38" s="34" t="s">
        <v>100</v>
      </c>
      <c r="B38" s="34"/>
      <c r="C38" s="34">
        <v>187.03</v>
      </c>
      <c r="D38" s="34" t="s">
        <v>101</v>
      </c>
      <c r="E38" s="34">
        <v>1</v>
      </c>
    </row>
    <row r="39" spans="1:5" ht="15.75" thickBot="1">
      <c r="A39" s="42" t="s">
        <v>169</v>
      </c>
      <c r="B39" s="42"/>
      <c r="C39" s="40">
        <v>187.03</v>
      </c>
      <c r="D39" s="40"/>
      <c r="E39" s="40">
        <v>1</v>
      </c>
    </row>
    <row r="40" spans="1:5" s="35" customFormat="1" ht="15.75" thickBot="1">
      <c r="A40" s="34" t="s">
        <v>76</v>
      </c>
      <c r="B40" s="34"/>
      <c r="C40" s="34">
        <v>2356.9499999999998</v>
      </c>
      <c r="D40" s="34" t="s">
        <v>5</v>
      </c>
      <c r="E40" s="34">
        <v>1</v>
      </c>
    </row>
    <row r="41" spans="1:5" ht="15.75" thickBot="1">
      <c r="A41" s="42" t="s">
        <v>168</v>
      </c>
      <c r="B41" s="42"/>
      <c r="C41" s="40">
        <v>2356.9499999999998</v>
      </c>
      <c r="D41" s="40"/>
      <c r="E41" s="40">
        <v>1</v>
      </c>
    </row>
    <row r="42" spans="1:5" s="35" customFormat="1" ht="15.75" thickBot="1">
      <c r="A42" s="34" t="s">
        <v>77</v>
      </c>
      <c r="B42" s="34"/>
      <c r="C42" s="34">
        <v>5823.61</v>
      </c>
      <c r="D42" s="34" t="s">
        <v>5</v>
      </c>
      <c r="E42" s="34">
        <v>1</v>
      </c>
    </row>
    <row r="43" spans="1:5" ht="15.75" thickBot="1">
      <c r="A43" s="42" t="s">
        <v>167</v>
      </c>
      <c r="B43" s="42"/>
      <c r="C43" s="40">
        <v>5823.61</v>
      </c>
      <c r="D43" s="40"/>
      <c r="E43" s="40">
        <v>1</v>
      </c>
    </row>
    <row r="44" spans="1:5" s="35" customFormat="1" ht="15.75" thickBot="1">
      <c r="A44" s="34" t="s">
        <v>40</v>
      </c>
      <c r="B44" s="34"/>
      <c r="C44" s="34">
        <v>6231.43</v>
      </c>
      <c r="D44" s="34" t="s">
        <v>5</v>
      </c>
      <c r="E44" s="34">
        <v>1</v>
      </c>
    </row>
    <row r="45" spans="1:5" ht="15.75" thickBot="1">
      <c r="A45" s="42" t="s">
        <v>166</v>
      </c>
      <c r="B45" s="42"/>
      <c r="C45" s="40">
        <v>6231.43</v>
      </c>
      <c r="D45" s="40"/>
      <c r="E45" s="40">
        <v>1</v>
      </c>
    </row>
    <row r="46" spans="1:5" s="35" customFormat="1" ht="15.75" thickBot="1">
      <c r="A46" s="34" t="s">
        <v>78</v>
      </c>
      <c r="B46" s="34"/>
      <c r="C46" s="34">
        <v>1697.18</v>
      </c>
      <c r="D46" s="34" t="s">
        <v>5</v>
      </c>
      <c r="E46" s="34">
        <v>1</v>
      </c>
    </row>
    <row r="47" spans="1:5" ht="15.75" thickBot="1">
      <c r="A47" s="42" t="s">
        <v>165</v>
      </c>
      <c r="B47" s="42"/>
      <c r="C47" s="40">
        <v>1697.18</v>
      </c>
      <c r="D47" s="40"/>
      <c r="E47" s="40">
        <v>1</v>
      </c>
    </row>
    <row r="48" spans="1:5" s="35" customFormat="1" ht="15.75" thickBot="1">
      <c r="A48" s="34" t="s">
        <v>41</v>
      </c>
      <c r="B48" s="34"/>
      <c r="C48" s="34">
        <v>2042.12</v>
      </c>
      <c r="D48" s="34" t="s">
        <v>5</v>
      </c>
      <c r="E48" s="34">
        <v>1</v>
      </c>
    </row>
    <row r="49" spans="1:5" ht="15.75" thickBot="1">
      <c r="A49" s="42" t="s">
        <v>164</v>
      </c>
      <c r="B49" s="42"/>
      <c r="C49" s="40">
        <v>2042.12</v>
      </c>
      <c r="D49" s="40"/>
      <c r="E49" s="40">
        <v>1</v>
      </c>
    </row>
    <row r="50" spans="1:5" s="35" customFormat="1" ht="15.75" thickBot="1">
      <c r="A50" s="34" t="s">
        <v>42</v>
      </c>
      <c r="B50" s="34"/>
      <c r="C50" s="34">
        <v>747.5</v>
      </c>
      <c r="D50" s="34" t="s">
        <v>4</v>
      </c>
      <c r="E50" s="34">
        <v>43970.400000000001</v>
      </c>
    </row>
    <row r="51" spans="1:5" ht="15.75" thickBot="1">
      <c r="A51" s="42" t="s">
        <v>163</v>
      </c>
      <c r="B51" s="42"/>
      <c r="C51" s="40">
        <v>747.5</v>
      </c>
      <c r="D51" s="40"/>
      <c r="E51" s="40">
        <v>43970.400000000001</v>
      </c>
    </row>
    <row r="52" spans="1:5" s="35" customFormat="1" ht="15.75" thickBot="1">
      <c r="A52" s="34" t="s">
        <v>79</v>
      </c>
      <c r="B52" s="34"/>
      <c r="C52" s="34">
        <v>715.35</v>
      </c>
      <c r="D52" s="34" t="s">
        <v>4</v>
      </c>
      <c r="E52" s="34">
        <v>42079.199999999997</v>
      </c>
    </row>
    <row r="53" spans="1:5" ht="15.75" thickBot="1">
      <c r="A53" s="42" t="s">
        <v>162</v>
      </c>
      <c r="B53" s="42"/>
      <c r="C53" s="40">
        <v>715.35</v>
      </c>
      <c r="D53" s="40"/>
      <c r="E53" s="40">
        <v>42079.199999999997</v>
      </c>
    </row>
    <row r="54" spans="1:5" s="35" customFormat="1" ht="15.75" thickBot="1">
      <c r="A54" s="34" t="s">
        <v>81</v>
      </c>
      <c r="B54" s="34"/>
      <c r="C54" s="34">
        <v>1403.5</v>
      </c>
      <c r="D54" s="34" t="s">
        <v>48</v>
      </c>
      <c r="E54" s="34">
        <v>5</v>
      </c>
    </row>
    <row r="55" spans="1:5" ht="15.75" thickBot="1">
      <c r="A55" s="42" t="s">
        <v>161</v>
      </c>
      <c r="B55" s="42"/>
      <c r="C55" s="40">
        <v>1403.5</v>
      </c>
      <c r="D55" s="40"/>
      <c r="E55" s="40">
        <v>5</v>
      </c>
    </row>
    <row r="56" spans="1:5" s="35" customFormat="1" ht="15.75" thickBot="1">
      <c r="A56" s="34" t="s">
        <v>195</v>
      </c>
      <c r="B56" s="34"/>
      <c r="C56" s="34">
        <v>60494.43</v>
      </c>
      <c r="D56" s="34" t="s">
        <v>35</v>
      </c>
      <c r="E56" s="34">
        <v>1</v>
      </c>
    </row>
    <row r="57" spans="1:5" ht="15.75" thickBot="1">
      <c r="A57" s="42" t="s">
        <v>196</v>
      </c>
      <c r="B57" s="42"/>
      <c r="C57" s="40">
        <v>60494.43</v>
      </c>
      <c r="D57" s="40"/>
      <c r="E57" s="40">
        <v>1</v>
      </c>
    </row>
    <row r="58" spans="1:5" s="35" customFormat="1" ht="15.75" thickBot="1">
      <c r="A58" s="34" t="s">
        <v>160</v>
      </c>
      <c r="B58" s="34"/>
      <c r="C58" s="34">
        <v>449.58</v>
      </c>
      <c r="D58" s="34" t="s">
        <v>159</v>
      </c>
      <c r="E58" s="34">
        <v>3</v>
      </c>
    </row>
    <row r="59" spans="1:5" ht="15.75" thickBot="1">
      <c r="A59" s="42" t="s">
        <v>158</v>
      </c>
      <c r="B59" s="42"/>
      <c r="C59" s="40">
        <v>449.58</v>
      </c>
      <c r="D59" s="40"/>
      <c r="E59" s="40">
        <v>3</v>
      </c>
    </row>
    <row r="60" spans="1:5" s="35" customFormat="1" ht="15.75" thickBot="1">
      <c r="A60" s="34" t="s">
        <v>157</v>
      </c>
      <c r="B60" s="34"/>
      <c r="C60" s="34">
        <v>289.19</v>
      </c>
      <c r="D60" s="34" t="s">
        <v>5</v>
      </c>
      <c r="E60" s="34">
        <v>1</v>
      </c>
    </row>
    <row r="61" spans="1:5" ht="15.75" thickBot="1">
      <c r="A61" s="42" t="s">
        <v>156</v>
      </c>
      <c r="B61" s="42"/>
      <c r="C61" s="40">
        <v>289.19</v>
      </c>
      <c r="D61" s="40"/>
      <c r="E61" s="40">
        <v>1</v>
      </c>
    </row>
    <row r="62" spans="1:5" s="35" customFormat="1" ht="15.75" thickBot="1">
      <c r="A62" s="34" t="s">
        <v>44</v>
      </c>
      <c r="B62" s="34"/>
      <c r="C62" s="34">
        <v>1668.4</v>
      </c>
      <c r="D62" s="34" t="s">
        <v>5</v>
      </c>
      <c r="E62" s="34">
        <v>0.3</v>
      </c>
    </row>
    <row r="63" spans="1:5" ht="15.75" thickBot="1">
      <c r="A63" s="42" t="s">
        <v>155</v>
      </c>
      <c r="B63" s="42"/>
      <c r="C63" s="40">
        <v>1668.4</v>
      </c>
      <c r="D63" s="40"/>
      <c r="E63" s="40">
        <v>0.3</v>
      </c>
    </row>
    <row r="64" spans="1:5" s="35" customFormat="1" ht="15.75" thickBot="1">
      <c r="A64" s="34" t="s">
        <v>45</v>
      </c>
      <c r="B64" s="34"/>
      <c r="C64" s="34">
        <v>4401.6000000000004</v>
      </c>
      <c r="D64" s="34" t="s">
        <v>5</v>
      </c>
      <c r="E64" s="34">
        <v>16</v>
      </c>
    </row>
    <row r="65" spans="1:5" ht="15.75" thickBot="1">
      <c r="A65" s="42" t="s">
        <v>154</v>
      </c>
      <c r="B65" s="42"/>
      <c r="C65" s="40">
        <v>4401.6000000000004</v>
      </c>
      <c r="D65" s="40"/>
      <c r="E65" s="40">
        <v>16</v>
      </c>
    </row>
    <row r="66" spans="1:5" s="35" customFormat="1" ht="15.75" thickBot="1">
      <c r="A66" s="34" t="s">
        <v>197</v>
      </c>
      <c r="B66" s="34"/>
      <c r="C66" s="34">
        <v>1819.72</v>
      </c>
      <c r="D66" s="34" t="s">
        <v>48</v>
      </c>
      <c r="E66" s="34">
        <v>7</v>
      </c>
    </row>
    <row r="67" spans="1:5" ht="15.75" thickBot="1">
      <c r="A67" s="42" t="s">
        <v>198</v>
      </c>
      <c r="B67" s="42"/>
      <c r="C67" s="40">
        <v>1819.72</v>
      </c>
      <c r="D67" s="40"/>
      <c r="E67" s="40">
        <v>7</v>
      </c>
    </row>
    <row r="68" spans="1:5" s="35" customFormat="1" ht="15.75" thickBot="1">
      <c r="A68" s="34" t="s">
        <v>22</v>
      </c>
      <c r="B68" s="34"/>
      <c r="C68" s="34">
        <v>3200</v>
      </c>
      <c r="D68" s="34" t="s">
        <v>5</v>
      </c>
      <c r="E68" s="34">
        <v>80</v>
      </c>
    </row>
    <row r="69" spans="1:5" ht="15.75" thickBot="1">
      <c r="A69" s="42" t="s">
        <v>153</v>
      </c>
      <c r="B69" s="42"/>
      <c r="C69" s="40">
        <v>3200</v>
      </c>
      <c r="D69" s="40"/>
      <c r="E69" s="40">
        <v>80</v>
      </c>
    </row>
    <row r="70" spans="1:5" s="35" customFormat="1" ht="15.75" thickBot="1">
      <c r="A70" s="34" t="s">
        <v>199</v>
      </c>
      <c r="B70" s="34"/>
      <c r="C70" s="34">
        <v>902.04</v>
      </c>
      <c r="D70" s="34" t="s">
        <v>48</v>
      </c>
      <c r="E70" s="34">
        <v>12</v>
      </c>
    </row>
    <row r="71" spans="1:5" ht="15.75" thickBot="1">
      <c r="A71" s="42" t="s">
        <v>200</v>
      </c>
      <c r="B71" s="42"/>
      <c r="C71" s="40">
        <v>902.04</v>
      </c>
      <c r="D71" s="40"/>
      <c r="E71" s="40">
        <v>12</v>
      </c>
    </row>
    <row r="72" spans="1:5" s="35" customFormat="1" ht="15.75" thickBot="1">
      <c r="A72" s="34" t="s">
        <v>46</v>
      </c>
      <c r="B72" s="34"/>
      <c r="C72" s="34">
        <v>383.63</v>
      </c>
      <c r="D72" s="34" t="s">
        <v>5</v>
      </c>
      <c r="E72" s="34">
        <v>1</v>
      </c>
    </row>
    <row r="73" spans="1:5" ht="15.75" thickBot="1">
      <c r="A73" s="42" t="s">
        <v>152</v>
      </c>
      <c r="B73" s="42"/>
      <c r="C73" s="40">
        <v>383.63</v>
      </c>
      <c r="D73" s="40"/>
      <c r="E73" s="40">
        <v>1</v>
      </c>
    </row>
    <row r="74" spans="1:5" s="35" customFormat="1" ht="15.75" thickBot="1">
      <c r="A74" s="34" t="s">
        <v>104</v>
      </c>
      <c r="B74" s="34"/>
      <c r="C74" s="34">
        <v>8042.96</v>
      </c>
      <c r="D74" s="34" t="s">
        <v>5</v>
      </c>
      <c r="E74" s="34">
        <v>4</v>
      </c>
    </row>
    <row r="75" spans="1:5" ht="15.75" thickBot="1">
      <c r="A75" s="42" t="s">
        <v>151</v>
      </c>
      <c r="B75" s="42"/>
      <c r="C75" s="40">
        <v>8042.96</v>
      </c>
      <c r="D75" s="40"/>
      <c r="E75" s="40">
        <v>4</v>
      </c>
    </row>
    <row r="76" spans="1:5" s="35" customFormat="1" ht="15.75" thickBot="1">
      <c r="A76" s="34" t="s">
        <v>102</v>
      </c>
      <c r="B76" s="34"/>
      <c r="C76" s="34">
        <v>954.5</v>
      </c>
      <c r="D76" s="34" t="s">
        <v>4</v>
      </c>
      <c r="E76" s="34">
        <v>5</v>
      </c>
    </row>
    <row r="77" spans="1:5" ht="15.75" thickBot="1">
      <c r="A77" s="42" t="s">
        <v>150</v>
      </c>
      <c r="B77" s="42"/>
      <c r="C77" s="40">
        <v>954.5</v>
      </c>
      <c r="D77" s="40"/>
      <c r="E77" s="40">
        <v>5</v>
      </c>
    </row>
    <row r="78" spans="1:5" s="35" customFormat="1" ht="15.75" thickBot="1">
      <c r="A78" s="34" t="s">
        <v>149</v>
      </c>
      <c r="B78" s="34"/>
      <c r="C78" s="34">
        <v>8444.23</v>
      </c>
      <c r="D78" s="34" t="s">
        <v>5</v>
      </c>
      <c r="E78" s="34">
        <v>1</v>
      </c>
    </row>
    <row r="79" spans="1:5" ht="15.75" thickBot="1">
      <c r="A79" s="42" t="s">
        <v>148</v>
      </c>
      <c r="B79" s="42"/>
      <c r="C79" s="40">
        <v>8444.23</v>
      </c>
      <c r="D79" s="40"/>
      <c r="E79" s="40">
        <v>1</v>
      </c>
    </row>
    <row r="80" spans="1:5" s="35" customFormat="1" ht="15.75" thickBot="1">
      <c r="A80" s="34" t="s">
        <v>47</v>
      </c>
      <c r="B80" s="34"/>
      <c r="C80" s="34">
        <v>3523.14</v>
      </c>
      <c r="D80" s="34" t="s">
        <v>48</v>
      </c>
      <c r="E80" s="34">
        <v>3</v>
      </c>
    </row>
    <row r="81" spans="1:5" ht="15.75" thickBot="1">
      <c r="A81" s="42" t="s">
        <v>147</v>
      </c>
      <c r="B81" s="42"/>
      <c r="C81" s="40">
        <v>3523.14</v>
      </c>
      <c r="D81" s="40"/>
      <c r="E81" s="40">
        <v>3</v>
      </c>
    </row>
    <row r="82" spans="1:5" s="35" customFormat="1" ht="15.75" thickBot="1">
      <c r="A82" s="34" t="s">
        <v>49</v>
      </c>
      <c r="B82" s="34"/>
      <c r="C82" s="34">
        <v>20798</v>
      </c>
      <c r="D82" s="34" t="s">
        <v>4</v>
      </c>
      <c r="E82" s="34">
        <v>43970.400000000001</v>
      </c>
    </row>
    <row r="83" spans="1:5" ht="15.75" thickBot="1">
      <c r="A83" s="42" t="s">
        <v>146</v>
      </c>
      <c r="B83" s="42"/>
      <c r="C83" s="40">
        <v>20798</v>
      </c>
      <c r="D83" s="40"/>
      <c r="E83" s="40">
        <v>43970.400000000001</v>
      </c>
    </row>
    <row r="84" spans="1:5" s="35" customFormat="1" ht="15.75" thickBot="1">
      <c r="A84" s="34" t="s">
        <v>90</v>
      </c>
      <c r="B84" s="34"/>
      <c r="C84" s="34">
        <v>28613.86</v>
      </c>
      <c r="D84" s="34" t="s">
        <v>4</v>
      </c>
      <c r="E84" s="34">
        <v>42079.199999999997</v>
      </c>
    </row>
    <row r="85" spans="1:5" ht="15.75" thickBot="1">
      <c r="A85" s="42" t="s">
        <v>145</v>
      </c>
      <c r="B85" s="42"/>
      <c r="C85" s="40">
        <v>28613.86</v>
      </c>
      <c r="D85" s="40"/>
      <c r="E85" s="40">
        <v>42079.199999999997</v>
      </c>
    </row>
    <row r="86" spans="1:5" s="35" customFormat="1" ht="15.75" thickBot="1">
      <c r="A86" s="34" t="s">
        <v>50</v>
      </c>
      <c r="B86" s="34"/>
      <c r="C86" s="34">
        <v>54523.32</v>
      </c>
      <c r="D86" s="34" t="s">
        <v>4</v>
      </c>
      <c r="E86" s="34">
        <v>43970.400000000001</v>
      </c>
    </row>
    <row r="87" spans="1:5" ht="15.75" thickBot="1">
      <c r="A87" s="42" t="s">
        <v>144</v>
      </c>
      <c r="B87" s="42"/>
      <c r="C87" s="40">
        <v>54523.32</v>
      </c>
      <c r="D87" s="40"/>
      <c r="E87" s="40">
        <v>43970.400000000001</v>
      </c>
    </row>
    <row r="88" spans="1:5" s="35" customFormat="1" ht="15.75" thickBot="1">
      <c r="A88" s="34" t="s">
        <v>91</v>
      </c>
      <c r="B88" s="34"/>
      <c r="C88" s="34">
        <v>68168.31</v>
      </c>
      <c r="D88" s="34" t="s">
        <v>4</v>
      </c>
      <c r="E88" s="34">
        <v>42079.199999999997</v>
      </c>
    </row>
    <row r="89" spans="1:5" ht="15.75" thickBot="1">
      <c r="A89" s="42" t="s">
        <v>143</v>
      </c>
      <c r="B89" s="42"/>
      <c r="C89" s="40">
        <v>68168.31</v>
      </c>
      <c r="D89" s="40"/>
      <c r="E89" s="40">
        <v>42079.199999999997</v>
      </c>
    </row>
    <row r="90" spans="1:5" s="35" customFormat="1" ht="15.75" thickBot="1">
      <c r="A90" s="34" t="s">
        <v>51</v>
      </c>
      <c r="B90" s="34"/>
      <c r="C90" s="34">
        <v>123996.54</v>
      </c>
      <c r="D90" s="34" t="s">
        <v>4</v>
      </c>
      <c r="E90" s="34">
        <v>43970.400000000001</v>
      </c>
    </row>
    <row r="91" spans="1:5" ht="15.75" thickBot="1">
      <c r="A91" s="42" t="s">
        <v>142</v>
      </c>
      <c r="B91" s="42"/>
      <c r="C91" s="40">
        <v>123996.54</v>
      </c>
      <c r="D91" s="40"/>
      <c r="E91" s="40">
        <v>43970.400000000001</v>
      </c>
    </row>
    <row r="92" spans="1:5" s="35" customFormat="1" ht="15.75" thickBot="1">
      <c r="A92" s="34" t="s">
        <v>92</v>
      </c>
      <c r="B92" s="34"/>
      <c r="C92" s="34">
        <v>104777.23</v>
      </c>
      <c r="D92" s="34" t="s">
        <v>4</v>
      </c>
      <c r="E92" s="34">
        <v>42079.199999999997</v>
      </c>
    </row>
    <row r="93" spans="1:5" ht="15.75" thickBot="1">
      <c r="A93" s="42" t="s">
        <v>141</v>
      </c>
      <c r="B93" s="42"/>
      <c r="C93" s="40">
        <v>104777.23</v>
      </c>
      <c r="D93" s="40"/>
      <c r="E93" s="40">
        <v>42079.199999999997</v>
      </c>
    </row>
    <row r="94" spans="1:5" s="35" customFormat="1" ht="15.75" thickBot="1">
      <c r="A94" s="34" t="s">
        <v>93</v>
      </c>
      <c r="B94" s="34"/>
      <c r="C94" s="34">
        <v>160742.54</v>
      </c>
      <c r="D94" s="34" t="s">
        <v>4</v>
      </c>
      <c r="E94" s="34">
        <v>42079.199999999997</v>
      </c>
    </row>
    <row r="95" spans="1:5" ht="15.75" thickBot="1">
      <c r="A95" s="42" t="s">
        <v>140</v>
      </c>
      <c r="B95" s="42"/>
      <c r="C95" s="40">
        <v>160742.54</v>
      </c>
      <c r="D95" s="40"/>
      <c r="E95" s="40">
        <v>42079.199999999997</v>
      </c>
    </row>
    <row r="96" spans="1:5" s="35" customFormat="1" ht="15.75" thickBot="1">
      <c r="A96" s="34" t="s">
        <v>53</v>
      </c>
      <c r="B96" s="34"/>
      <c r="C96" s="34">
        <v>156534.62</v>
      </c>
      <c r="D96" s="34" t="s">
        <v>4</v>
      </c>
      <c r="E96" s="34">
        <v>43970.400000000001</v>
      </c>
    </row>
    <row r="97" spans="1:5" ht="15.75" thickBot="1">
      <c r="A97" s="42" t="s">
        <v>139</v>
      </c>
      <c r="B97" s="42"/>
      <c r="C97" s="40">
        <v>156534.62</v>
      </c>
      <c r="D97" s="40"/>
      <c r="E97" s="40">
        <v>43970.400000000001</v>
      </c>
    </row>
    <row r="98" spans="1:5" s="35" customFormat="1" ht="15.75" thickBot="1">
      <c r="A98" s="34" t="s">
        <v>99</v>
      </c>
      <c r="B98" s="34"/>
      <c r="C98" s="34">
        <v>4611.84</v>
      </c>
      <c r="D98" s="34" t="s">
        <v>5</v>
      </c>
      <c r="E98" s="34">
        <v>1</v>
      </c>
    </row>
    <row r="99" spans="1:5" ht="15.75" thickBot="1">
      <c r="A99" s="42" t="s">
        <v>138</v>
      </c>
      <c r="B99" s="42"/>
      <c r="C99" s="40">
        <v>4611.84</v>
      </c>
      <c r="D99" s="40"/>
      <c r="E99" s="40">
        <v>1</v>
      </c>
    </row>
    <row r="100" spans="1:5" s="35" customFormat="1" ht="15.75" thickBot="1">
      <c r="A100" s="34" t="s">
        <v>55</v>
      </c>
      <c r="B100" s="34"/>
      <c r="C100" s="34">
        <v>24387.99</v>
      </c>
      <c r="D100" s="34" t="s">
        <v>5</v>
      </c>
      <c r="E100" s="34">
        <v>11</v>
      </c>
    </row>
    <row r="101" spans="1:5" ht="15.75" thickBot="1">
      <c r="A101" s="42" t="s">
        <v>137</v>
      </c>
      <c r="B101" s="42"/>
      <c r="C101" s="40">
        <v>24387.99</v>
      </c>
      <c r="D101" s="40"/>
      <c r="E101" s="40">
        <v>11</v>
      </c>
    </row>
    <row r="102" spans="1:5" s="35" customFormat="1" ht="15.75" thickBot="1">
      <c r="A102" s="34" t="s">
        <v>56</v>
      </c>
      <c r="B102" s="34"/>
      <c r="C102" s="34">
        <v>898</v>
      </c>
      <c r="D102" s="34" t="s">
        <v>5</v>
      </c>
      <c r="E102" s="34">
        <v>5</v>
      </c>
    </row>
    <row r="103" spans="1:5" ht="15.75" thickBot="1">
      <c r="A103" s="42" t="s">
        <v>136</v>
      </c>
      <c r="B103" s="42"/>
      <c r="C103" s="40">
        <v>898</v>
      </c>
      <c r="D103" s="40"/>
      <c r="E103" s="40">
        <v>5</v>
      </c>
    </row>
    <row r="104" spans="1:5" s="35" customFormat="1" ht="15.75" thickBot="1">
      <c r="A104" s="34" t="s">
        <v>57</v>
      </c>
      <c r="B104" s="34"/>
      <c r="C104" s="34">
        <v>3341.76</v>
      </c>
      <c r="D104" s="34" t="s">
        <v>4</v>
      </c>
      <c r="E104" s="34">
        <v>43970.400000000001</v>
      </c>
    </row>
    <row r="105" spans="1:5" ht="15.75" thickBot="1">
      <c r="A105" s="42" t="s">
        <v>135</v>
      </c>
      <c r="B105" s="42"/>
      <c r="C105" s="40">
        <v>3341.76</v>
      </c>
      <c r="D105" s="40"/>
      <c r="E105" s="40">
        <v>43970.400000000001</v>
      </c>
    </row>
    <row r="106" spans="1:5" s="35" customFormat="1" ht="15.75" thickBot="1">
      <c r="A106" s="34" t="s">
        <v>95</v>
      </c>
      <c r="B106" s="34"/>
      <c r="C106" s="34">
        <v>3366.34</v>
      </c>
      <c r="D106" s="34" t="s">
        <v>4</v>
      </c>
      <c r="E106" s="34">
        <v>42079.199999999997</v>
      </c>
    </row>
    <row r="107" spans="1:5" ht="15.75" thickBot="1">
      <c r="A107" s="42" t="s">
        <v>134</v>
      </c>
      <c r="B107" s="42"/>
      <c r="C107" s="40">
        <v>3366.34</v>
      </c>
      <c r="D107" s="40"/>
      <c r="E107" s="40">
        <v>42079.199999999997</v>
      </c>
    </row>
    <row r="108" spans="1:5" s="35" customFormat="1" ht="15.75" thickBot="1">
      <c r="A108" s="34" t="s">
        <v>58</v>
      </c>
      <c r="B108" s="34"/>
      <c r="C108" s="34">
        <v>6155.86</v>
      </c>
      <c r="D108" s="34" t="s">
        <v>4</v>
      </c>
      <c r="E108" s="34">
        <v>43970.400000000001</v>
      </c>
    </row>
    <row r="109" spans="1:5" ht="15.75" thickBot="1">
      <c r="A109" s="42" t="s">
        <v>133</v>
      </c>
      <c r="B109" s="42"/>
      <c r="C109" s="40">
        <v>6155.86</v>
      </c>
      <c r="D109" s="40"/>
      <c r="E109" s="40">
        <v>43970.400000000001</v>
      </c>
    </row>
    <row r="110" spans="1:5" s="35" customFormat="1" ht="15.75" thickBot="1">
      <c r="A110" s="34" t="s">
        <v>97</v>
      </c>
      <c r="B110" s="34"/>
      <c r="C110" s="34">
        <v>16410.89</v>
      </c>
      <c r="D110" s="34" t="s">
        <v>4</v>
      </c>
      <c r="E110" s="34">
        <v>42079.199999999997</v>
      </c>
    </row>
    <row r="111" spans="1:5" ht="15.75" thickBot="1">
      <c r="A111" s="42" t="s">
        <v>132</v>
      </c>
      <c r="B111" s="42"/>
      <c r="C111" s="40">
        <v>16410.89</v>
      </c>
      <c r="D111" s="40"/>
      <c r="E111" s="40">
        <v>42079.199999999997</v>
      </c>
    </row>
    <row r="112" spans="1:5" s="35" customFormat="1" ht="15.75" thickBot="1">
      <c r="A112" s="34" t="s">
        <v>103</v>
      </c>
      <c r="B112" s="34"/>
      <c r="C112" s="34">
        <v>705.21</v>
      </c>
      <c r="D112" s="34" t="s">
        <v>5</v>
      </c>
      <c r="E112" s="34">
        <v>1</v>
      </c>
    </row>
    <row r="113" spans="1:5" ht="15.75" thickBot="1">
      <c r="A113" s="44" t="s">
        <v>131</v>
      </c>
      <c r="B113" s="42"/>
      <c r="C113" s="40">
        <v>705.21</v>
      </c>
      <c r="D113" s="40"/>
      <c r="E113" s="40">
        <v>1</v>
      </c>
    </row>
    <row r="114" spans="1:5" s="35" customFormat="1" ht="15.75" thickBot="1">
      <c r="A114" s="34" t="s">
        <v>201</v>
      </c>
      <c r="B114" s="34"/>
      <c r="C114" s="34">
        <v>4981.68</v>
      </c>
      <c r="D114" s="34" t="s">
        <v>5</v>
      </c>
      <c r="E114" s="34">
        <v>8</v>
      </c>
    </row>
    <row r="115" spans="1:5" ht="15.75" thickBot="1">
      <c r="A115" s="42" t="s">
        <v>202</v>
      </c>
      <c r="B115" s="42"/>
      <c r="C115" s="40">
        <v>4981.68</v>
      </c>
      <c r="D115" s="40"/>
      <c r="E115" s="40">
        <v>8</v>
      </c>
    </row>
    <row r="116" spans="1:5" s="35" customFormat="1" ht="15.75" thickBot="1">
      <c r="A116" s="34" t="s">
        <v>60</v>
      </c>
      <c r="B116" s="34"/>
      <c r="C116" s="34">
        <v>1595.98</v>
      </c>
      <c r="D116" s="34" t="s">
        <v>48</v>
      </c>
      <c r="E116" s="34">
        <v>2</v>
      </c>
    </row>
    <row r="117" spans="1:5" ht="15.75" thickBot="1">
      <c r="A117" s="42" t="s">
        <v>130</v>
      </c>
      <c r="B117" s="42"/>
      <c r="C117" s="40">
        <v>1595.98</v>
      </c>
      <c r="D117" s="40"/>
      <c r="E117" s="40">
        <v>2</v>
      </c>
    </row>
    <row r="118" spans="1:5" s="35" customFormat="1" ht="15.75" thickBot="1">
      <c r="A118" s="34" t="s">
        <v>61</v>
      </c>
      <c r="B118" s="34"/>
      <c r="C118" s="34">
        <v>521.58000000000004</v>
      </c>
      <c r="D118" s="34" t="s">
        <v>5</v>
      </c>
      <c r="E118" s="34">
        <v>6</v>
      </c>
    </row>
    <row r="119" spans="1:5" ht="15.75" thickBot="1">
      <c r="A119" s="42" t="s">
        <v>129</v>
      </c>
      <c r="B119" s="42"/>
      <c r="C119" s="40">
        <v>521.58000000000004</v>
      </c>
      <c r="D119" s="40"/>
      <c r="E119" s="40">
        <v>6</v>
      </c>
    </row>
    <row r="120" spans="1:5" s="35" customFormat="1" ht="15.75" thickBot="1">
      <c r="A120" s="34" t="s">
        <v>85</v>
      </c>
      <c r="B120" s="34"/>
      <c r="C120" s="34">
        <v>2273.2399999999998</v>
      </c>
      <c r="D120" s="34" t="s">
        <v>5</v>
      </c>
      <c r="E120" s="34">
        <v>4</v>
      </c>
    </row>
    <row r="121" spans="1:5" ht="15.75" thickBot="1">
      <c r="A121" s="42" t="s">
        <v>128</v>
      </c>
      <c r="B121" s="42"/>
      <c r="C121" s="40">
        <v>2273.2399999999998</v>
      </c>
      <c r="D121" s="40"/>
      <c r="E121" s="40">
        <v>4</v>
      </c>
    </row>
    <row r="122" spans="1:5" s="35" customFormat="1" ht="15.75" thickBot="1">
      <c r="A122" s="34" t="s">
        <v>62</v>
      </c>
      <c r="B122" s="34"/>
      <c r="C122" s="34">
        <v>607.30999999999995</v>
      </c>
      <c r="D122" s="34" t="s">
        <v>5</v>
      </c>
      <c r="E122" s="34">
        <v>1</v>
      </c>
    </row>
    <row r="123" spans="1:5" ht="15.75" thickBot="1">
      <c r="A123" s="42" t="s">
        <v>127</v>
      </c>
      <c r="B123" s="42"/>
      <c r="C123" s="40">
        <v>607.30999999999995</v>
      </c>
      <c r="D123" s="40"/>
      <c r="E123" s="40">
        <v>1</v>
      </c>
    </row>
    <row r="124" spans="1:5" s="35" customFormat="1" ht="15.75" thickBot="1">
      <c r="A124" s="34" t="s">
        <v>63</v>
      </c>
      <c r="B124" s="34"/>
      <c r="C124" s="34">
        <v>2210.46</v>
      </c>
      <c r="D124" s="34" t="s">
        <v>48</v>
      </c>
      <c r="E124" s="34">
        <v>57</v>
      </c>
    </row>
    <row r="125" spans="1:5" ht="15.75" thickBot="1">
      <c r="A125" s="42" t="s">
        <v>126</v>
      </c>
      <c r="B125" s="42"/>
      <c r="C125" s="40">
        <v>2210.46</v>
      </c>
      <c r="D125" s="40"/>
      <c r="E125" s="40">
        <v>57</v>
      </c>
    </row>
    <row r="126" spans="1:5" s="35" customFormat="1" ht="15.75" thickBot="1">
      <c r="A126" s="34" t="s">
        <v>64</v>
      </c>
      <c r="B126" s="34"/>
      <c r="C126" s="34">
        <v>2971.54</v>
      </c>
      <c r="D126" s="34" t="s">
        <v>65</v>
      </c>
      <c r="E126" s="34">
        <v>11</v>
      </c>
    </row>
    <row r="127" spans="1:5" ht="15.75" thickBot="1">
      <c r="A127" s="42" t="s">
        <v>125</v>
      </c>
      <c r="B127" s="42"/>
      <c r="C127" s="40">
        <v>2971.54</v>
      </c>
      <c r="D127" s="40"/>
      <c r="E127" s="40">
        <v>11</v>
      </c>
    </row>
    <row r="128" spans="1:5" s="35" customFormat="1" ht="15.75" thickBot="1">
      <c r="A128" s="34" t="s">
        <v>86</v>
      </c>
      <c r="B128" s="34"/>
      <c r="C128" s="34">
        <v>154.88</v>
      </c>
      <c r="D128" s="34" t="s">
        <v>5</v>
      </c>
      <c r="E128" s="34">
        <v>1</v>
      </c>
    </row>
    <row r="129" spans="1:5" ht="15.75" thickBot="1">
      <c r="A129" s="42" t="s">
        <v>124</v>
      </c>
      <c r="B129" s="42"/>
      <c r="C129" s="40">
        <v>154.88</v>
      </c>
      <c r="D129" s="40"/>
      <c r="E129" s="40">
        <v>1</v>
      </c>
    </row>
    <row r="130" spans="1:5" s="35" customFormat="1" ht="15.75" thickBot="1">
      <c r="A130" s="34" t="s">
        <v>66</v>
      </c>
      <c r="B130" s="34"/>
      <c r="C130" s="34">
        <v>932.54</v>
      </c>
      <c r="D130" s="34" t="s">
        <v>67</v>
      </c>
      <c r="E130" s="34">
        <v>1</v>
      </c>
    </row>
    <row r="131" spans="1:5" ht="15.75" thickBot="1">
      <c r="A131" s="42" t="s">
        <v>123</v>
      </c>
      <c r="B131" s="42"/>
      <c r="C131" s="40">
        <v>932.54</v>
      </c>
      <c r="D131" s="40"/>
      <c r="E131" s="40">
        <v>1</v>
      </c>
    </row>
    <row r="132" spans="1:5" s="35" customFormat="1" ht="15.75" thickBot="1">
      <c r="A132" s="34" t="s">
        <v>203</v>
      </c>
      <c r="B132" s="34"/>
      <c r="C132" s="34">
        <v>2381.52</v>
      </c>
      <c r="D132" s="34" t="s">
        <v>5</v>
      </c>
      <c r="E132" s="34">
        <v>8</v>
      </c>
    </row>
    <row r="133" spans="1:5" ht="15.75" thickBot="1">
      <c r="A133" s="42" t="s">
        <v>204</v>
      </c>
      <c r="B133" s="42"/>
      <c r="C133" s="40">
        <v>2381.52</v>
      </c>
      <c r="D133" s="40"/>
      <c r="E133" s="40">
        <v>8</v>
      </c>
    </row>
    <row r="134" spans="1:5" s="35" customFormat="1" ht="15.75" thickBot="1">
      <c r="A134" s="34" t="s">
        <v>68</v>
      </c>
      <c r="B134" s="34"/>
      <c r="C134" s="34">
        <v>12762.24</v>
      </c>
      <c r="D134" s="34" t="s">
        <v>48</v>
      </c>
      <c r="E134" s="34">
        <v>64</v>
      </c>
    </row>
    <row r="135" spans="1:5" ht="15.75" thickBot="1">
      <c r="A135" s="42" t="s">
        <v>122</v>
      </c>
      <c r="B135" s="42"/>
      <c r="C135" s="40">
        <v>12762.24</v>
      </c>
      <c r="D135" s="40"/>
      <c r="E135" s="40">
        <v>64</v>
      </c>
    </row>
    <row r="136" spans="1:5" s="35" customFormat="1" ht="15.75" thickBot="1">
      <c r="A136" s="34" t="s">
        <v>69</v>
      </c>
      <c r="B136" s="34"/>
      <c r="C136" s="34">
        <v>9667.25</v>
      </c>
      <c r="D136" s="34" t="s">
        <v>48</v>
      </c>
      <c r="E136" s="34">
        <v>34.5</v>
      </c>
    </row>
    <row r="137" spans="1:5" ht="15.75" thickBot="1">
      <c r="A137" s="42" t="s">
        <v>121</v>
      </c>
      <c r="B137" s="42"/>
      <c r="C137" s="40">
        <v>9667.25</v>
      </c>
      <c r="D137" s="40"/>
      <c r="E137" s="40">
        <v>34.5</v>
      </c>
    </row>
    <row r="138" spans="1:5" s="35" customFormat="1" ht="15.75" thickBot="1">
      <c r="A138" s="34" t="s">
        <v>205</v>
      </c>
      <c r="B138" s="34"/>
      <c r="C138" s="34">
        <v>335.11</v>
      </c>
      <c r="D138" s="34" t="s">
        <v>5</v>
      </c>
      <c r="E138" s="34">
        <v>1</v>
      </c>
    </row>
    <row r="139" spans="1:5" ht="15.75" thickBot="1">
      <c r="A139" s="42" t="s">
        <v>206</v>
      </c>
      <c r="B139" s="42"/>
      <c r="C139" s="40">
        <v>335.11</v>
      </c>
      <c r="D139" s="40"/>
      <c r="E139" s="40">
        <v>1</v>
      </c>
    </row>
    <row r="140" spans="1:5" s="35" customFormat="1" ht="15.75" thickBot="1">
      <c r="A140" s="34" t="s">
        <v>70</v>
      </c>
      <c r="B140" s="34"/>
      <c r="C140" s="34">
        <v>368.72</v>
      </c>
      <c r="D140" s="34" t="s">
        <v>4</v>
      </c>
      <c r="E140" s="34">
        <v>1</v>
      </c>
    </row>
    <row r="141" spans="1:5" ht="15.75" thickBot="1">
      <c r="A141" s="42" t="s">
        <v>120</v>
      </c>
      <c r="B141" s="42"/>
      <c r="C141" s="40">
        <v>368.72</v>
      </c>
      <c r="D141" s="40"/>
      <c r="E141" s="40">
        <v>1</v>
      </c>
    </row>
    <row r="142" spans="1:5" s="35" customFormat="1" ht="15.75" thickBot="1">
      <c r="A142" s="34" t="s">
        <v>71</v>
      </c>
      <c r="B142" s="34"/>
      <c r="C142" s="34">
        <v>3729.18</v>
      </c>
      <c r="D142" s="34" t="s">
        <v>37</v>
      </c>
      <c r="E142" s="34">
        <v>6</v>
      </c>
    </row>
    <row r="143" spans="1:5" ht="15.75" thickBot="1">
      <c r="A143" s="42" t="s">
        <v>119</v>
      </c>
      <c r="B143" s="42"/>
      <c r="C143" s="40">
        <v>3729.18</v>
      </c>
      <c r="D143" s="40"/>
      <c r="E143" s="40">
        <v>6</v>
      </c>
    </row>
    <row r="144" spans="1:5" s="35" customFormat="1" ht="15.75" thickBot="1">
      <c r="A144" s="34" t="s">
        <v>87</v>
      </c>
      <c r="B144" s="34"/>
      <c r="C144" s="34">
        <v>126.85</v>
      </c>
      <c r="D144" s="34" t="s">
        <v>5</v>
      </c>
      <c r="E144" s="34">
        <v>1</v>
      </c>
    </row>
    <row r="145" spans="1:5" ht="15.75" thickBot="1">
      <c r="A145" s="42" t="s">
        <v>118</v>
      </c>
      <c r="B145" s="42"/>
      <c r="C145" s="40">
        <v>126.85</v>
      </c>
      <c r="D145" s="40"/>
      <c r="E145" s="40">
        <v>1</v>
      </c>
    </row>
    <row r="146" spans="1:5" s="35" customFormat="1" ht="15.75" thickBot="1">
      <c r="A146" s="34" t="s">
        <v>117</v>
      </c>
      <c r="B146" s="34"/>
      <c r="C146" s="34">
        <v>472.38</v>
      </c>
      <c r="D146" s="34" t="s">
        <v>5</v>
      </c>
      <c r="E146" s="34">
        <v>1</v>
      </c>
    </row>
    <row r="147" spans="1:5" ht="15.75" thickBot="1">
      <c r="A147" s="42" t="s">
        <v>116</v>
      </c>
      <c r="B147" s="42"/>
      <c r="C147" s="40">
        <v>472.38</v>
      </c>
      <c r="D147" s="40"/>
      <c r="E147" s="40">
        <v>1</v>
      </c>
    </row>
    <row r="148" spans="1:5" s="35" customFormat="1" ht="15.75" thickBot="1">
      <c r="A148" s="34" t="s">
        <v>115</v>
      </c>
      <c r="B148" s="34"/>
      <c r="C148" s="34">
        <v>3260.95</v>
      </c>
      <c r="D148" s="34" t="s">
        <v>5</v>
      </c>
      <c r="E148" s="34">
        <v>7</v>
      </c>
    </row>
    <row r="149" spans="1:5" ht="15.75" thickBot="1">
      <c r="A149" s="42" t="s">
        <v>114</v>
      </c>
      <c r="B149" s="42"/>
      <c r="C149" s="40">
        <v>3260.95</v>
      </c>
      <c r="D149" s="40"/>
      <c r="E149" s="40">
        <v>7</v>
      </c>
    </row>
    <row r="150" spans="1:5" ht="15.75" thickBot="1">
      <c r="A150" s="42" t="s">
        <v>113</v>
      </c>
      <c r="B150" s="42"/>
      <c r="C150" s="40">
        <v>1564540.8699999999</v>
      </c>
      <c r="D150" s="40"/>
      <c r="E150" s="40">
        <v>693689.6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2019-10-24T04:44:08Z</cp:lastPrinted>
  <dcterms:created xsi:type="dcterms:W3CDTF">2016-03-18T02:51:51Z</dcterms:created>
  <dcterms:modified xsi:type="dcterms:W3CDTF">2019-10-24T04:44:13Z</dcterms:modified>
</cp:coreProperties>
</file>