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4" sheetId="4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Лист1!$A$3:$E$86</definedName>
  </definedNames>
  <calcPr calcId="124519"/>
</workbook>
</file>

<file path=xl/calcChain.xml><?xml version="1.0" encoding="utf-8"?>
<calcChain xmlns="http://schemas.openxmlformats.org/spreadsheetml/2006/main">
  <c r="C12" i="1"/>
  <c r="C9"/>
  <c r="C81"/>
  <c r="C82"/>
  <c r="C73"/>
  <c r="C70"/>
  <c r="C67"/>
  <c r="C62"/>
  <c r="C44"/>
  <c r="C30"/>
  <c r="C23"/>
  <c r="C20"/>
  <c r="C17"/>
  <c r="C14"/>
  <c r="D105" i="4"/>
  <c r="B105"/>
  <c r="D103"/>
  <c r="B103"/>
  <c r="D101"/>
  <c r="B101"/>
  <c r="D99"/>
  <c r="B99"/>
  <c r="D97"/>
  <c r="B97"/>
  <c r="D95"/>
  <c r="B95"/>
  <c r="D93"/>
  <c r="B93"/>
  <c r="D91"/>
  <c r="B91"/>
  <c r="D89"/>
  <c r="B89"/>
  <c r="D87"/>
  <c r="B87"/>
  <c r="D85"/>
  <c r="B85"/>
  <c r="D83"/>
  <c r="B83"/>
  <c r="D81"/>
  <c r="B81"/>
  <c r="D79"/>
  <c r="B79"/>
  <c r="D77"/>
  <c r="B77"/>
  <c r="D75"/>
  <c r="B75"/>
  <c r="D73"/>
  <c r="B73"/>
  <c r="D71"/>
  <c r="B71"/>
  <c r="D69"/>
  <c r="B69"/>
  <c r="D67"/>
  <c r="B67"/>
  <c r="D65"/>
  <c r="B65"/>
  <c r="D63"/>
  <c r="B63"/>
  <c r="D61"/>
  <c r="B61"/>
  <c r="D59"/>
  <c r="B59"/>
  <c r="D57"/>
  <c r="B57"/>
  <c r="D55"/>
  <c r="B55"/>
  <c r="D53"/>
  <c r="B53"/>
  <c r="D51"/>
  <c r="B51"/>
  <c r="D49"/>
  <c r="B49"/>
  <c r="D47"/>
  <c r="B47"/>
  <c r="D45"/>
  <c r="B45"/>
  <c r="D43"/>
  <c r="B43"/>
  <c r="D41"/>
  <c r="B41"/>
  <c r="D39"/>
  <c r="B39"/>
  <c r="D37"/>
  <c r="B37"/>
  <c r="D35"/>
  <c r="B35"/>
  <c r="D33"/>
  <c r="B33"/>
  <c r="D31"/>
  <c r="B31"/>
  <c r="D29"/>
  <c r="B29"/>
  <c r="D27"/>
  <c r="B27"/>
  <c r="D25"/>
  <c r="B25"/>
  <c r="D23"/>
  <c r="B23"/>
  <c r="D21"/>
  <c r="B21"/>
  <c r="D19"/>
  <c r="B19"/>
  <c r="D17"/>
  <c r="B17"/>
  <c r="D14"/>
  <c r="B14"/>
  <c r="D12"/>
  <c r="B12"/>
  <c r="D10"/>
  <c r="B10"/>
  <c r="D8"/>
  <c r="B8"/>
  <c r="D6"/>
  <c r="D106" s="1"/>
  <c r="B6"/>
  <c r="C11" i="1"/>
  <c r="B106" i="4" l="1"/>
  <c r="C83" i="1"/>
  <c r="C84" s="1"/>
  <c r="C85" s="1"/>
  <c r="C86" s="1"/>
  <c r="C5"/>
  <c r="C10" l="1"/>
  <c r="B59" l="1"/>
  <c r="B73" l="1"/>
  <c r="B62"/>
  <c r="B82" l="1"/>
  <c r="B81" s="1"/>
  <c r="B70"/>
  <c r="B67"/>
  <c r="B65"/>
  <c r="B60"/>
  <c r="B20"/>
  <c r="B17"/>
  <c r="B14"/>
  <c r="B83" l="1"/>
</calcChain>
</file>

<file path=xl/sharedStrings.xml><?xml version="1.0" encoding="utf-8"?>
<sst xmlns="http://schemas.openxmlformats.org/spreadsheetml/2006/main" count="311" uniqueCount="119">
  <si>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</si>
  <si>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</si>
  <si>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</si>
  <si>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</si>
  <si>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</si>
  <si>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</si>
  <si>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</si>
  <si>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</si>
  <si>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</si>
  <si>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</si>
  <si>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</si>
  <si>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</si>
  <si>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</si>
  <si>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</si>
  <si>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</si>
  <si>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</si>
  <si>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</si>
  <si>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</si>
  <si>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</si>
  <si>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</si>
  <si>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</si>
  <si>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</si>
  <si>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</si>
  <si>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</si>
  <si>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</si>
  <si>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</si>
  <si>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</si>
  <si>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</si>
  <si>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</si>
  <si>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</si>
  <si>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</si>
  <si>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 стояк</t>
  </si>
  <si>
    <t>1м</t>
  </si>
  <si>
    <t>Устранение свищей хомутами</t>
  </si>
  <si>
    <t>прочистка канализационной сети внутренней</t>
  </si>
  <si>
    <t>руб.</t>
  </si>
  <si>
    <t xml:space="preserve">Годовая фактическая стоимость работ (услуг) </t>
  </si>
  <si>
    <t>Закрытие и открытие стояков</t>
  </si>
  <si>
    <t>Ремонт дверных полотен</t>
  </si>
  <si>
    <t>Смена труб ГВС д.32</t>
  </si>
  <si>
    <t>Прочистка вентиляции</t>
  </si>
  <si>
    <t>Сальдо начальное на 01.01.2018 г.</t>
  </si>
  <si>
    <t>Вывоз ТКО 1,2 кв. 2018 г. коэф. 0,6;0,8;0,85;0,9;1</t>
  </si>
  <si>
    <t>Вывоз ТКО 3,4 кв. 2018г. К=0,6;0,8;0,85;0,9;1</t>
  </si>
  <si>
    <t>Горячая вода (ОДН) 1,2 кв. 2018 г. к=0,8</t>
  </si>
  <si>
    <t>Горячая. вода,потр.при содер.общ.имущ. в МКД 2018г. 3,4 кв.</t>
  </si>
  <si>
    <t>Горячая. вода,потр.при содер.общ.имущ. в МКД 2018г</t>
  </si>
  <si>
    <t>Замена электропроводки</t>
  </si>
  <si>
    <t>Изготовление и установка деревянной решётки для чистки обуви</t>
  </si>
  <si>
    <t>Изготовление и установка деревянной решётки для чи</t>
  </si>
  <si>
    <t>Орг-ция мест накоп. ртуть содержащих ламп 1,2 кв. 2018 г. к=</t>
  </si>
  <si>
    <t>Орг-ция мест накоп. ртуть содержащих ламп 1,2 кв.</t>
  </si>
  <si>
    <t>Орг-ция мест накоп.ртуть содерж-х ламп 3,4 кв.2018 г.К=0,6;0</t>
  </si>
  <si>
    <t>Орг-ция мест накоп.ртуть содерж-х ламп 3,4 кв.2018</t>
  </si>
  <si>
    <t>Ремонт межпанельных швов без а/вышки (подрядчики)</t>
  </si>
  <si>
    <t>метр</t>
  </si>
  <si>
    <t>Содержание ДРС 1,2 кв. 2018 г. коэф. 0,8</t>
  </si>
  <si>
    <t>Содержание ДРС 3,4 кв. 2018 г. к=0,8</t>
  </si>
  <si>
    <t>Уборка МОП 1,2 кв. 2018 г. коэф. 0,8</t>
  </si>
  <si>
    <t>Уборка МОП 3,4 кв. 2018г. К=0,8</t>
  </si>
  <si>
    <t>Уборка придомовой территории 1,2 кв. 2018 г. коэф. 0,8</t>
  </si>
  <si>
    <t>Уборка придомовой территории 1,2 кв. 2018 г. коэф.</t>
  </si>
  <si>
    <t>Уборка придомовой территории 3,4 кв. 2018 г.К=0,8</t>
  </si>
  <si>
    <t>Управление жилым фондом 3,4 кв. 2018 г. 0,6;0,8;0,85;0,9;1</t>
  </si>
  <si>
    <t>Управление жилым фондом 3,4 кв. 2018 г. 0,6;0,8;0,</t>
  </si>
  <si>
    <t>Управлением жил. фонд 1,2 кв. 2018 г. 0,6;0,8;0,85;0,9;1</t>
  </si>
  <si>
    <t>Управлением жил. фонд 1,2 кв. 2018 г. 0,6;0,8;0,85</t>
  </si>
  <si>
    <t>Холодная вода (ОДН) 1,2 кв. 2018 г. к=0,6;0,8</t>
  </si>
  <si>
    <t>Холодная вода,потр. при содер.общ.имущ.МКД 3,4 кв.2018г 1-5</t>
  </si>
  <si>
    <t>Холодная вода,потр. при содер.общ.имущ.МКД 3,4 кв.</t>
  </si>
  <si>
    <t>Электр-я энергия потр. при содержании общего имущ. в МКД 201</t>
  </si>
  <si>
    <t>Электр-я энергия потр. при содержании общего имущ.</t>
  </si>
  <si>
    <t>Электрическая энергия,потр.при содержании.общегоимущ.в МКД 3</t>
  </si>
  <si>
    <t>Электрическая энергия,потр.при содержании.общегоим</t>
  </si>
  <si>
    <t>замена эл. лампочки накаливания</t>
  </si>
  <si>
    <t>замена электро-патрона</t>
  </si>
  <si>
    <t>покос травы с исп.бензинового триммера с исп.лески</t>
  </si>
  <si>
    <t>Всего начислено за период с 01.01.2018-11.11.2018</t>
  </si>
  <si>
    <t>Всего оплачено за период с 01.01.2018-11.11.2018</t>
  </si>
  <si>
    <t>Всего доходов по дому за период с 01.01.2018 по 11.11.2018 г.</t>
  </si>
  <si>
    <t>16. Всего расходов по дому за период с 01.01.2018 по 11.11.2018 г.  г.</t>
  </si>
  <si>
    <t xml:space="preserve">17. Всего расходов по дому с НДС за период с 01.01.2018 по 11.11.2018 г.  </t>
  </si>
  <si>
    <t xml:space="preserve">18. Конечное сальдо по дому (по работам) за период с 01.01.2018 по 11.11.2018 г. </t>
  </si>
  <si>
    <t>период: 01.01.2018-31.12.2018</t>
  </si>
  <si>
    <t>Адрес: 1 мкр., д. 27</t>
  </si>
  <si>
    <t>Доходы по дому за 2018 г.:</t>
  </si>
  <si>
    <t>Наименование работ</t>
  </si>
  <si>
    <t>Сумма</t>
  </si>
  <si>
    <t>Ед.изм</t>
  </si>
  <si>
    <t>Кол-во</t>
  </si>
  <si>
    <t>Выезд а/машины по заявке</t>
  </si>
  <si>
    <t>выезд</t>
  </si>
  <si>
    <t>Замена пакетных выключателей</t>
  </si>
  <si>
    <t>Изготовление и установка песочницы размером 2х2 в</t>
  </si>
  <si>
    <t>Ревизия межэтажного щита</t>
  </si>
  <si>
    <t>Ремонт вентелей д. 20-32</t>
  </si>
  <si>
    <t>Ремонт примыканий</t>
  </si>
  <si>
    <t>Смена вентиля, д. 20 мм</t>
  </si>
  <si>
    <t>Смена задвижек диаметром 80 мм</t>
  </si>
  <si>
    <t>Смена стекол</t>
  </si>
  <si>
    <t>Смена труб ГВС д.25</t>
  </si>
  <si>
    <t>Смена труб ХВС д.50</t>
  </si>
  <si>
    <t>Смена труб канализации д. 100</t>
  </si>
  <si>
    <t>Установка почтовых ящиков 5и секционных</t>
  </si>
  <si>
    <t>навеска замка</t>
  </si>
  <si>
    <t>осмотр подвала</t>
  </si>
  <si>
    <t>раз</t>
  </si>
  <si>
    <t>песок</t>
  </si>
  <si>
    <t>м3</t>
  </si>
  <si>
    <t>прочистка вентиляционных каналов</t>
  </si>
  <si>
    <t>ремонт кровли материалом "Бикрост", с учетом работ</t>
  </si>
  <si>
    <t>ремонт подъезда 1,3,4    частично</t>
  </si>
  <si>
    <t>подъезд</t>
  </si>
  <si>
    <t>ремонт кровли материалом "Бикрост", с учетом работы вышки</t>
  </si>
  <si>
    <t>Изготовление и установка песочницы размером 2х2 в дощатом из</t>
  </si>
  <si>
    <t>Предварительный анализ финансово-экономической деятельности ООО "Лидер" за период с 01.01.2018 г. по 31.12.2018 г.</t>
  </si>
  <si>
    <t>19. Конечное сальдо с учетом дебиторской задолженности (переплаты)  на 11.11.2018 г. г.</t>
  </si>
  <si>
    <t>Дебиторская задолженность(переплата) по дому на  11.11.2018 г.</t>
  </si>
  <si>
    <t xml:space="preserve">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</si>
</sst>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6">
    <xf numFmtId="0" fontId="0" fillId="0" borderId="0" xfId="0"/>
    <xf numFmtId="164" fontId="2" fillId="3" borderId="0" xfId="0" applyNumberFormat="1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0" fillId="0" borderId="3" xfId="0" applyFill="1" applyBorder="1"/>
    <xf numFmtId="0" fontId="6" fillId="3" borderId="0" xfId="0" applyFont="1" applyFill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3" borderId="0" xfId="0" applyFill="1"/>
    <xf numFmtId="2" fontId="2" fillId="3" borderId="0" xfId="0" applyNumberFormat="1" applyFont="1" applyFill="1" applyAlignment="1">
      <alignment horizontal="center" wrapText="1"/>
    </xf>
    <xf numFmtId="164" fontId="2" fillId="3" borderId="0" xfId="0" applyNumberFormat="1" applyFont="1" applyFill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164" fontId="4" fillId="3" borderId="2" xfId="1" applyNumberFormat="1" applyFont="1" applyFill="1" applyBorder="1" applyAlignment="1">
      <alignment horizontal="left" vertical="center" wrapText="1"/>
    </xf>
    <xf numFmtId="2" fontId="4" fillId="3" borderId="2" xfId="1" applyNumberFormat="1" applyFont="1" applyFill="1" applyBorder="1" applyAlignment="1">
      <alignment horizontal="left" vertical="center" wrapText="1"/>
    </xf>
    <xf numFmtId="0" fontId="11" fillId="3" borderId="2" xfId="1" applyFont="1" applyFill="1" applyBorder="1" applyAlignment="1">
      <alignment horizontal="left" vertical="center" wrapText="1"/>
    </xf>
    <xf numFmtId="2" fontId="11" fillId="3" borderId="2" xfId="1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2" fontId="6" fillId="3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/>
    </xf>
    <xf numFmtId="164" fontId="8" fillId="3" borderId="2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wrapText="1"/>
    </xf>
    <xf numFmtId="2" fontId="6" fillId="3" borderId="8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2" fontId="2" fillId="3" borderId="2" xfId="0" applyNumberFormat="1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164" fontId="2" fillId="3" borderId="9" xfId="0" applyNumberFormat="1" applyFont="1" applyFill="1" applyBorder="1" applyAlignment="1">
      <alignment horizontal="left" vertical="center" wrapText="1"/>
    </xf>
    <xf numFmtId="2" fontId="6" fillId="3" borderId="9" xfId="0" applyNumberFormat="1" applyFont="1" applyFill="1" applyBorder="1" applyAlignment="1">
      <alignment horizontal="left" vertical="center" wrapText="1"/>
    </xf>
    <xf numFmtId="2" fontId="8" fillId="3" borderId="2" xfId="0" applyNumberFormat="1" applyFont="1" applyFill="1" applyBorder="1" applyAlignment="1">
      <alignment horizontal="left" vertical="center" wrapText="1"/>
    </xf>
    <xf numFmtId="164" fontId="6" fillId="3" borderId="2" xfId="3" applyNumberFormat="1" applyFont="1" applyFill="1" applyBorder="1" applyAlignment="1">
      <alignment horizontal="left" vertical="center" wrapText="1"/>
    </xf>
    <xf numFmtId="2" fontId="6" fillId="3" borderId="2" xfId="3" applyNumberFormat="1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2" fontId="2" fillId="3" borderId="4" xfId="0" applyNumberFormat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3" borderId="6" xfId="1" applyFont="1" applyFill="1" applyBorder="1" applyAlignment="1">
      <alignment horizontal="left" vertical="center" wrapText="1"/>
    </xf>
    <xf numFmtId="0" fontId="4" fillId="3" borderId="7" xfId="1" applyFont="1" applyFill="1" applyBorder="1" applyAlignment="1">
      <alignment horizontal="left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43" fontId="2" fillId="3" borderId="9" xfId="3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17%20&#1075;&#1086;&#1076;/&#1044;&#1083;&#1103;%20&#1089;&#1072;&#1081;&#1090;&#1072;%20&#1080;%20&#1087;&#1088;&#1086;&#1078;&#1080;&#1074;&#1072;&#1102;&#1097;&#1080;&#1093;/&#1046;&#1069;&#1059;%2016/1%20&#1084;&#1082;&#1088;.,%202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9">
          <cell r="C119">
            <v>-1239211.1431999998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topLeftCell="A2" workbookViewId="0">
      <selection activeCell="A2" sqref="A2:E86"/>
    </sheetView>
  </sheetViews>
  <sheetFormatPr defaultRowHeight="15" outlineLevelRow="2"/>
  <cols>
    <col min="1" max="1" width="59.5703125" style="3" customWidth="1"/>
    <col min="2" max="2" width="15.5703125" style="1" hidden="1" customWidth="1"/>
    <col min="3" max="3" width="15.5703125" style="2" customWidth="1"/>
    <col min="4" max="4" width="9.28515625" style="3" customWidth="1"/>
    <col min="5" max="5" width="14.42578125" style="4" customWidth="1"/>
    <col min="6" max="6" width="8.42578125" style="5" customWidth="1"/>
    <col min="7" max="16384" width="9.140625" style="5"/>
  </cols>
  <sheetData>
    <row r="1" spans="1:5" ht="42.75" hidden="1" customHeight="1">
      <c r="A1" s="38" t="s">
        <v>115</v>
      </c>
      <c r="B1" s="38"/>
      <c r="C1" s="38"/>
      <c r="D1" s="38"/>
      <c r="E1" s="38"/>
    </row>
    <row r="2" spans="1:5" ht="46.5" customHeight="1">
      <c r="A2" s="38" t="s">
        <v>118</v>
      </c>
      <c r="B2" s="38"/>
      <c r="C2" s="38"/>
      <c r="D2" s="38"/>
      <c r="E2" s="38"/>
    </row>
    <row r="3" spans="1:5" ht="17.25" customHeight="1">
      <c r="A3" s="7" t="s">
        <v>84</v>
      </c>
      <c r="B3" s="11" t="s">
        <v>9</v>
      </c>
      <c r="C3" s="40" t="s">
        <v>83</v>
      </c>
      <c r="D3" s="40"/>
      <c r="E3" s="40"/>
    </row>
    <row r="4" spans="1:5" ht="57">
      <c r="A4" s="12" t="s">
        <v>4</v>
      </c>
      <c r="B4" s="13" t="s">
        <v>1</v>
      </c>
      <c r="C4" s="14" t="s">
        <v>36</v>
      </c>
      <c r="D4" s="44" t="s">
        <v>2</v>
      </c>
      <c r="E4" s="45" t="s">
        <v>3</v>
      </c>
    </row>
    <row r="5" spans="1:5">
      <c r="A5" s="12" t="s">
        <v>41</v>
      </c>
      <c r="B5" s="13"/>
      <c r="C5" s="14">
        <f>[1]Лист1!$C$119</f>
        <v>-1239211.1431999998</v>
      </c>
      <c r="D5" s="46" t="s">
        <v>35</v>
      </c>
      <c r="E5" s="45"/>
    </row>
    <row r="6" spans="1:5">
      <c r="A6" s="41" t="s">
        <v>85</v>
      </c>
      <c r="B6" s="42"/>
      <c r="C6" s="42"/>
      <c r="D6" s="42"/>
      <c r="E6" s="43"/>
    </row>
    <row r="7" spans="1:5">
      <c r="A7" s="12" t="s">
        <v>77</v>
      </c>
      <c r="B7" s="13"/>
      <c r="C7" s="14">
        <v>815979.38</v>
      </c>
      <c r="D7" s="46" t="s">
        <v>35</v>
      </c>
      <c r="E7" s="45"/>
    </row>
    <row r="8" spans="1:5">
      <c r="A8" s="12" t="s">
        <v>78</v>
      </c>
      <c r="B8" s="13"/>
      <c r="C8" s="14">
        <v>827025.36</v>
      </c>
      <c r="D8" s="46" t="s">
        <v>35</v>
      </c>
      <c r="E8" s="45"/>
    </row>
    <row r="9" spans="1:5" ht="28.5">
      <c r="A9" s="12" t="s">
        <v>117</v>
      </c>
      <c r="B9" s="13"/>
      <c r="C9" s="14">
        <f>C8-C7</f>
        <v>11045.979999999981</v>
      </c>
      <c r="D9" s="46" t="s">
        <v>35</v>
      </c>
      <c r="E9" s="45"/>
    </row>
    <row r="10" spans="1:5">
      <c r="A10" s="12" t="s">
        <v>11</v>
      </c>
      <c r="B10" s="13"/>
      <c r="C10" s="14">
        <f>C11</f>
        <v>12523.68</v>
      </c>
      <c r="D10" s="46" t="s">
        <v>35</v>
      </c>
      <c r="E10" s="45"/>
    </row>
    <row r="11" spans="1:5">
      <c r="A11" s="15" t="s">
        <v>12</v>
      </c>
      <c r="B11" s="13"/>
      <c r="C11" s="16">
        <f>600*10+180+528.64*12</f>
        <v>12523.68</v>
      </c>
      <c r="D11" s="46" t="s">
        <v>35</v>
      </c>
      <c r="E11" s="45"/>
    </row>
    <row r="12" spans="1:5" ht="28.5">
      <c r="A12" s="17" t="s">
        <v>79</v>
      </c>
      <c r="B12" s="18"/>
      <c r="C12" s="19">
        <f>C7+C10</f>
        <v>828503.06</v>
      </c>
      <c r="D12" s="46" t="s">
        <v>35</v>
      </c>
      <c r="E12" s="47"/>
    </row>
    <row r="13" spans="1:5">
      <c r="A13" s="39" t="s">
        <v>13</v>
      </c>
      <c r="B13" s="39"/>
      <c r="C13" s="39"/>
      <c r="D13" s="39"/>
      <c r="E13" s="39"/>
    </row>
    <row r="14" spans="1:5" ht="29.25" thickBot="1">
      <c r="A14" s="17" t="s">
        <v>15</v>
      </c>
      <c r="B14" s="18" t="e">
        <f>#REF!</f>
        <v>#REF!</v>
      </c>
      <c r="C14" s="19">
        <f>C15+C16</f>
        <v>129904.23</v>
      </c>
      <c r="D14" s="48"/>
      <c r="E14" s="47"/>
    </row>
    <row r="15" spans="1:5" s="9" customFormat="1" ht="15.75" outlineLevel="2" thickBot="1">
      <c r="A15" s="21" t="s">
        <v>63</v>
      </c>
      <c r="B15" s="21" t="s">
        <v>64</v>
      </c>
      <c r="C15" s="21">
        <v>67240.399999999994</v>
      </c>
      <c r="D15" s="49" t="s">
        <v>5</v>
      </c>
      <c r="E15" s="49">
        <v>17602.2</v>
      </c>
    </row>
    <row r="16" spans="1:5" s="9" customFormat="1" ht="15.75" outlineLevel="2" thickBot="1">
      <c r="A16" s="21" t="s">
        <v>65</v>
      </c>
      <c r="B16" s="21" t="s">
        <v>66</v>
      </c>
      <c r="C16" s="21">
        <v>62663.83</v>
      </c>
      <c r="D16" s="49" t="s">
        <v>5</v>
      </c>
      <c r="E16" s="49">
        <v>17602.2</v>
      </c>
    </row>
    <row r="17" spans="1:5" ht="29.25" thickBot="1">
      <c r="A17" s="17" t="s">
        <v>16</v>
      </c>
      <c r="B17" s="18" t="e">
        <f>#REF!</f>
        <v>#REF!</v>
      </c>
      <c r="C17" s="19">
        <f>C18+C19</f>
        <v>50342.28</v>
      </c>
      <c r="D17" s="48"/>
      <c r="E17" s="47"/>
    </row>
    <row r="18" spans="1:5" s="9" customFormat="1" ht="15.75" outlineLevel="2" thickBot="1">
      <c r="A18" s="21" t="s">
        <v>58</v>
      </c>
      <c r="B18" s="21" t="s">
        <v>58</v>
      </c>
      <c r="C18" s="21">
        <v>21826.74</v>
      </c>
      <c r="D18" s="49" t="s">
        <v>5</v>
      </c>
      <c r="E18" s="49">
        <v>17602.2</v>
      </c>
    </row>
    <row r="19" spans="1:5" s="9" customFormat="1" ht="15.75" outlineLevel="2" thickBot="1">
      <c r="A19" s="21" t="s">
        <v>59</v>
      </c>
      <c r="B19" s="21" t="s">
        <v>59</v>
      </c>
      <c r="C19" s="21">
        <v>28515.54</v>
      </c>
      <c r="D19" s="49" t="s">
        <v>5</v>
      </c>
      <c r="E19" s="49">
        <v>17602.2</v>
      </c>
    </row>
    <row r="20" spans="1:5" ht="29.25" thickBot="1">
      <c r="A20" s="17" t="s">
        <v>17</v>
      </c>
      <c r="B20" s="22" t="e">
        <f>#REF!+#REF!</f>
        <v>#REF!</v>
      </c>
      <c r="C20" s="19">
        <f>C21+C22</f>
        <v>79462.600000000006</v>
      </c>
      <c r="D20" s="50"/>
      <c r="E20" s="47"/>
    </row>
    <row r="21" spans="1:5" s="9" customFormat="1" ht="15.75" outlineLevel="2" thickBot="1">
      <c r="A21" s="21" t="s">
        <v>42</v>
      </c>
      <c r="B21" s="21" t="s">
        <v>42</v>
      </c>
      <c r="C21" s="21">
        <v>39327.800000000003</v>
      </c>
      <c r="D21" s="49" t="s">
        <v>14</v>
      </c>
      <c r="E21" s="49">
        <v>731</v>
      </c>
    </row>
    <row r="22" spans="1:5" s="9" customFormat="1" ht="15.75" outlineLevel="2" thickBot="1">
      <c r="A22" s="21" t="s">
        <v>43</v>
      </c>
      <c r="B22" s="21" t="s">
        <v>43</v>
      </c>
      <c r="C22" s="21">
        <v>40134.800000000003</v>
      </c>
      <c r="D22" s="49" t="s">
        <v>14</v>
      </c>
      <c r="E22" s="49">
        <v>746</v>
      </c>
    </row>
    <row r="23" spans="1:5" ht="43.5" thickBot="1">
      <c r="A23" s="17" t="s">
        <v>18</v>
      </c>
      <c r="B23" s="18"/>
      <c r="C23" s="19">
        <f>SUM(C24:C29)</f>
        <v>15067.48</v>
      </c>
      <c r="D23" s="48"/>
      <c r="E23" s="47"/>
    </row>
    <row r="24" spans="1:5" s="9" customFormat="1" ht="15.75" outlineLevel="2" thickBot="1">
      <c r="A24" s="21" t="s">
        <v>44</v>
      </c>
      <c r="B24" s="21" t="s">
        <v>44</v>
      </c>
      <c r="C24" s="21">
        <v>1408.18</v>
      </c>
      <c r="D24" s="49" t="s">
        <v>5</v>
      </c>
      <c r="E24" s="49">
        <v>17602.2</v>
      </c>
    </row>
    <row r="25" spans="1:5" s="9" customFormat="1" ht="15.75" outlineLevel="2" thickBot="1">
      <c r="A25" s="21" t="s">
        <v>45</v>
      </c>
      <c r="B25" s="21" t="s">
        <v>46</v>
      </c>
      <c r="C25" s="21">
        <v>1584.2</v>
      </c>
      <c r="D25" s="49" t="s">
        <v>5</v>
      </c>
      <c r="E25" s="49">
        <v>17602.2</v>
      </c>
    </row>
    <row r="26" spans="1:5" s="9" customFormat="1" ht="15.75" outlineLevel="2" thickBot="1">
      <c r="A26" s="21" t="s">
        <v>67</v>
      </c>
      <c r="B26" s="21" t="s">
        <v>67</v>
      </c>
      <c r="C26" s="21">
        <v>1337.76</v>
      </c>
      <c r="D26" s="49" t="s">
        <v>5</v>
      </c>
      <c r="E26" s="49">
        <v>17602.2</v>
      </c>
    </row>
    <row r="27" spans="1:5" s="9" customFormat="1" ht="15.75" outlineLevel="2" thickBot="1">
      <c r="A27" s="21" t="s">
        <v>68</v>
      </c>
      <c r="B27" s="21" t="s">
        <v>69</v>
      </c>
      <c r="C27" s="21">
        <v>1408.18</v>
      </c>
      <c r="D27" s="49" t="s">
        <v>5</v>
      </c>
      <c r="E27" s="49">
        <v>17602.2</v>
      </c>
    </row>
    <row r="28" spans="1:5" s="9" customFormat="1" ht="15.75" outlineLevel="2" thickBot="1">
      <c r="A28" s="21" t="s">
        <v>70</v>
      </c>
      <c r="B28" s="21" t="s">
        <v>71</v>
      </c>
      <c r="C28" s="21">
        <v>2464.3000000000002</v>
      </c>
      <c r="D28" s="49" t="s">
        <v>5</v>
      </c>
      <c r="E28" s="49">
        <v>17602.2</v>
      </c>
    </row>
    <row r="29" spans="1:5" s="9" customFormat="1" ht="15.75" outlineLevel="2" thickBot="1">
      <c r="A29" s="21" t="s">
        <v>72</v>
      </c>
      <c r="B29" s="21" t="s">
        <v>73</v>
      </c>
      <c r="C29" s="21">
        <v>6864.86</v>
      </c>
      <c r="D29" s="49" t="s">
        <v>5</v>
      </c>
      <c r="E29" s="49">
        <v>17602.2</v>
      </c>
    </row>
    <row r="30" spans="1:5" ht="43.5" outlineLevel="1" thickBot="1">
      <c r="A30" s="24" t="s">
        <v>20</v>
      </c>
      <c r="B30" s="25"/>
      <c r="C30" s="26">
        <f>SUM(C31:C43)</f>
        <v>629511.02</v>
      </c>
      <c r="D30" s="51"/>
      <c r="E30" s="51"/>
    </row>
    <row r="31" spans="1:5" s="9" customFormat="1" ht="15.75" outlineLevel="2" thickBot="1">
      <c r="A31" s="21" t="s">
        <v>92</v>
      </c>
      <c r="B31" s="21" t="s">
        <v>92</v>
      </c>
      <c r="C31" s="21">
        <v>395.71</v>
      </c>
      <c r="D31" s="49" t="s">
        <v>6</v>
      </c>
      <c r="E31" s="49">
        <v>1</v>
      </c>
    </row>
    <row r="32" spans="1:5" s="9" customFormat="1" ht="15.75" outlineLevel="2" thickBot="1">
      <c r="A32" s="21" t="s">
        <v>47</v>
      </c>
      <c r="B32" s="21" t="s">
        <v>47</v>
      </c>
      <c r="C32" s="21">
        <v>2685.45</v>
      </c>
      <c r="D32" s="49" t="s">
        <v>7</v>
      </c>
      <c r="E32" s="49">
        <v>15</v>
      </c>
    </row>
    <row r="33" spans="1:5" s="9" customFormat="1" ht="15.75" outlineLevel="2" thickBot="1">
      <c r="A33" s="21" t="s">
        <v>48</v>
      </c>
      <c r="B33" s="21" t="s">
        <v>49</v>
      </c>
      <c r="C33" s="21">
        <v>1458.15</v>
      </c>
      <c r="D33" s="49" t="s">
        <v>6</v>
      </c>
      <c r="E33" s="49">
        <v>3</v>
      </c>
    </row>
    <row r="34" spans="1:5" s="9" customFormat="1" ht="15.75" outlineLevel="2" thickBot="1">
      <c r="A34" s="21" t="s">
        <v>94</v>
      </c>
      <c r="B34" s="21" t="s">
        <v>94</v>
      </c>
      <c r="C34" s="21">
        <v>902.04</v>
      </c>
      <c r="D34" s="49" t="s">
        <v>7</v>
      </c>
      <c r="E34" s="49">
        <v>12</v>
      </c>
    </row>
    <row r="35" spans="1:5" s="9" customFormat="1" ht="15.75" outlineLevel="2" thickBot="1">
      <c r="A35" s="21" t="s">
        <v>38</v>
      </c>
      <c r="B35" s="21" t="s">
        <v>38</v>
      </c>
      <c r="C35" s="21">
        <v>1267.74</v>
      </c>
      <c r="D35" s="49" t="s">
        <v>6</v>
      </c>
      <c r="E35" s="49">
        <v>1</v>
      </c>
    </row>
    <row r="36" spans="1:5" s="9" customFormat="1" ht="15.75" outlineLevel="2" thickBot="1">
      <c r="A36" s="21" t="s">
        <v>54</v>
      </c>
      <c r="B36" s="21" t="s">
        <v>54</v>
      </c>
      <c r="C36" s="21">
        <v>229968.75</v>
      </c>
      <c r="D36" s="49" t="s">
        <v>55</v>
      </c>
      <c r="E36" s="49">
        <v>375</v>
      </c>
    </row>
    <row r="37" spans="1:5" s="9" customFormat="1" ht="15.75" outlineLevel="2" thickBot="1">
      <c r="A37" s="21" t="s">
        <v>99</v>
      </c>
      <c r="B37" s="21" t="s">
        <v>99</v>
      </c>
      <c r="C37" s="21">
        <v>4143.55</v>
      </c>
      <c r="D37" s="49" t="s">
        <v>5</v>
      </c>
      <c r="E37" s="49">
        <v>6.1</v>
      </c>
    </row>
    <row r="38" spans="1:5" s="9" customFormat="1" ht="15.75" outlineLevel="2" thickBot="1">
      <c r="A38" s="21" t="s">
        <v>103</v>
      </c>
      <c r="B38" s="21" t="s">
        <v>103</v>
      </c>
      <c r="C38" s="21">
        <v>2401.81</v>
      </c>
      <c r="D38" s="49" t="s">
        <v>6</v>
      </c>
      <c r="E38" s="49">
        <v>1</v>
      </c>
    </row>
    <row r="39" spans="1:5" s="9" customFormat="1" ht="15.75" outlineLevel="2" thickBot="1">
      <c r="A39" s="21" t="s">
        <v>74</v>
      </c>
      <c r="B39" s="21" t="s">
        <v>74</v>
      </c>
      <c r="C39" s="21">
        <v>173.86</v>
      </c>
      <c r="D39" s="49" t="s">
        <v>6</v>
      </c>
      <c r="E39" s="49">
        <v>2</v>
      </c>
    </row>
    <row r="40" spans="1:5" s="9" customFormat="1" ht="15.75" outlineLevel="2" thickBot="1">
      <c r="A40" s="21" t="s">
        <v>75</v>
      </c>
      <c r="B40" s="21" t="s">
        <v>75</v>
      </c>
      <c r="C40" s="21">
        <v>143.85</v>
      </c>
      <c r="D40" s="49" t="s">
        <v>6</v>
      </c>
      <c r="E40" s="49">
        <v>1</v>
      </c>
    </row>
    <row r="41" spans="1:5" s="9" customFormat="1" ht="15.75" outlineLevel="2" thickBot="1">
      <c r="A41" s="21" t="s">
        <v>104</v>
      </c>
      <c r="B41" s="21" t="s">
        <v>104</v>
      </c>
      <c r="C41" s="21">
        <v>607.30999999999995</v>
      </c>
      <c r="D41" s="49" t="s">
        <v>6</v>
      </c>
      <c r="E41" s="49">
        <v>1</v>
      </c>
    </row>
    <row r="42" spans="1:5" s="9" customFormat="1" ht="15.75" outlineLevel="2" thickBot="1">
      <c r="A42" s="21" t="s">
        <v>113</v>
      </c>
      <c r="B42" s="21" t="s">
        <v>110</v>
      </c>
      <c r="C42" s="21">
        <v>338148.8</v>
      </c>
      <c r="D42" s="49" t="s">
        <v>5</v>
      </c>
      <c r="E42" s="49">
        <v>880</v>
      </c>
    </row>
    <row r="43" spans="1:5" s="9" customFormat="1" ht="15.75" outlineLevel="2" thickBot="1">
      <c r="A43" s="21" t="s">
        <v>111</v>
      </c>
      <c r="B43" s="21" t="s">
        <v>111</v>
      </c>
      <c r="C43" s="21">
        <v>47214</v>
      </c>
      <c r="D43" s="49" t="s">
        <v>112</v>
      </c>
      <c r="E43" s="49">
        <v>1</v>
      </c>
    </row>
    <row r="44" spans="1:5" s="9" customFormat="1" ht="52.5" customHeight="1" outlineLevel="2" thickBot="1">
      <c r="A44" s="17" t="s">
        <v>21</v>
      </c>
      <c r="B44" s="27"/>
      <c r="C44" s="28">
        <f>SUM(C45:C57)</f>
        <v>47438.270000000004</v>
      </c>
      <c r="D44" s="52"/>
      <c r="E44" s="52"/>
    </row>
    <row r="45" spans="1:5" s="9" customFormat="1" ht="15.75" outlineLevel="2" thickBot="1">
      <c r="A45" s="21" t="s">
        <v>90</v>
      </c>
      <c r="B45" s="21" t="s">
        <v>90</v>
      </c>
      <c r="C45" s="21">
        <v>969.06</v>
      </c>
      <c r="D45" s="49" t="s">
        <v>91</v>
      </c>
      <c r="E45" s="49">
        <v>2</v>
      </c>
    </row>
    <row r="46" spans="1:5" s="9" customFormat="1" ht="15.75" outlineLevel="2" thickBot="1">
      <c r="A46" s="21" t="s">
        <v>37</v>
      </c>
      <c r="B46" s="21" t="s">
        <v>37</v>
      </c>
      <c r="C46" s="21">
        <v>809.36</v>
      </c>
      <c r="D46" s="49" t="s">
        <v>31</v>
      </c>
      <c r="E46" s="49">
        <v>1</v>
      </c>
    </row>
    <row r="47" spans="1:5" s="9" customFormat="1" ht="15.75" outlineLevel="2" thickBot="1">
      <c r="A47" s="21" t="s">
        <v>95</v>
      </c>
      <c r="B47" s="21" t="s">
        <v>95</v>
      </c>
      <c r="C47" s="21">
        <v>383.63</v>
      </c>
      <c r="D47" s="49" t="s">
        <v>6</v>
      </c>
      <c r="E47" s="49">
        <v>1</v>
      </c>
    </row>
    <row r="48" spans="1:5" s="9" customFormat="1" ht="15.75" outlineLevel="2" thickBot="1">
      <c r="A48" s="21" t="s">
        <v>96</v>
      </c>
      <c r="B48" s="21" t="s">
        <v>96</v>
      </c>
      <c r="C48" s="21">
        <v>5661</v>
      </c>
      <c r="D48" s="49" t="s">
        <v>7</v>
      </c>
      <c r="E48" s="49">
        <v>12</v>
      </c>
    </row>
    <row r="49" spans="1:5" s="9" customFormat="1" ht="15.75" outlineLevel="2" thickBot="1">
      <c r="A49" s="21" t="s">
        <v>97</v>
      </c>
      <c r="B49" s="21" t="s">
        <v>97</v>
      </c>
      <c r="C49" s="21">
        <v>3837.8</v>
      </c>
      <c r="D49" s="49" t="s">
        <v>6</v>
      </c>
      <c r="E49" s="49">
        <v>2</v>
      </c>
    </row>
    <row r="50" spans="1:5" s="9" customFormat="1" ht="15.75" outlineLevel="2" thickBot="1">
      <c r="A50" s="21" t="s">
        <v>98</v>
      </c>
      <c r="B50" s="21" t="s">
        <v>98</v>
      </c>
      <c r="C50" s="21">
        <v>8444.23</v>
      </c>
      <c r="D50" s="49" t="s">
        <v>6</v>
      </c>
      <c r="E50" s="49">
        <v>1</v>
      </c>
    </row>
    <row r="51" spans="1:5" s="9" customFormat="1" ht="17.25" customHeight="1" outlineLevel="2" thickBot="1">
      <c r="A51" s="21" t="s">
        <v>100</v>
      </c>
      <c r="B51" s="21" t="s">
        <v>100</v>
      </c>
      <c r="C51" s="21">
        <v>9395.0400000000009</v>
      </c>
      <c r="D51" s="49" t="s">
        <v>7</v>
      </c>
      <c r="E51" s="49">
        <v>8</v>
      </c>
    </row>
    <row r="52" spans="1:5" s="9" customFormat="1" ht="15.75" outlineLevel="2" thickBot="1">
      <c r="A52" s="21" t="s">
        <v>39</v>
      </c>
      <c r="B52" s="21" t="s">
        <v>39</v>
      </c>
      <c r="C52" s="21">
        <v>10222.64</v>
      </c>
      <c r="D52" s="49" t="s">
        <v>32</v>
      </c>
      <c r="E52" s="49">
        <v>8</v>
      </c>
    </row>
    <row r="53" spans="1:5" s="9" customFormat="1" ht="15.75" outlineLevel="2" thickBot="1">
      <c r="A53" s="21" t="s">
        <v>101</v>
      </c>
      <c r="B53" s="21" t="s">
        <v>101</v>
      </c>
      <c r="C53" s="21">
        <v>4232.97</v>
      </c>
      <c r="D53" s="49" t="s">
        <v>7</v>
      </c>
      <c r="E53" s="49">
        <v>3</v>
      </c>
    </row>
    <row r="54" spans="1:5" s="9" customFormat="1" ht="15.75" outlineLevel="2" thickBot="1">
      <c r="A54" s="21" t="s">
        <v>102</v>
      </c>
      <c r="B54" s="21" t="s">
        <v>102</v>
      </c>
      <c r="C54" s="21">
        <v>1096.6500000000001</v>
      </c>
      <c r="D54" s="49" t="s">
        <v>7</v>
      </c>
      <c r="E54" s="49">
        <v>1</v>
      </c>
    </row>
    <row r="55" spans="1:5" s="9" customFormat="1" ht="15.75" outlineLevel="2" thickBot="1">
      <c r="A55" s="21" t="s">
        <v>33</v>
      </c>
      <c r="B55" s="21" t="s">
        <v>33</v>
      </c>
      <c r="C55" s="21">
        <v>179.6</v>
      </c>
      <c r="D55" s="49" t="s">
        <v>6</v>
      </c>
      <c r="E55" s="49">
        <v>1</v>
      </c>
    </row>
    <row r="56" spans="1:5" s="9" customFormat="1" ht="15.75" outlineLevel="2" thickBot="1">
      <c r="A56" s="21" t="s">
        <v>105</v>
      </c>
      <c r="B56" s="21" t="s">
        <v>105</v>
      </c>
      <c r="C56" s="21">
        <v>810.42</v>
      </c>
      <c r="D56" s="49" t="s">
        <v>106</v>
      </c>
      <c r="E56" s="49">
        <v>3</v>
      </c>
    </row>
    <row r="57" spans="1:5" s="9" customFormat="1" ht="15.75" outlineLevel="2" thickBot="1">
      <c r="A57" s="21" t="s">
        <v>34</v>
      </c>
      <c r="B57" s="21" t="s">
        <v>34</v>
      </c>
      <c r="C57" s="21">
        <v>1395.87</v>
      </c>
      <c r="D57" s="49" t="s">
        <v>7</v>
      </c>
      <c r="E57" s="49">
        <v>7</v>
      </c>
    </row>
    <row r="58" spans="1:5" s="9" customFormat="1" ht="28.5" outlineLevel="2">
      <c r="A58" s="17" t="s">
        <v>22</v>
      </c>
      <c r="B58" s="27"/>
      <c r="C58" s="28"/>
      <c r="D58" s="52"/>
      <c r="E58" s="52"/>
    </row>
    <row r="59" spans="1:5" ht="28.5">
      <c r="A59" s="17" t="s">
        <v>23</v>
      </c>
      <c r="B59" s="18" t="e">
        <f>SUM(#REF!)</f>
        <v>#REF!</v>
      </c>
      <c r="C59" s="19"/>
      <c r="D59" s="48"/>
      <c r="E59" s="47"/>
    </row>
    <row r="60" spans="1:5" ht="28.5">
      <c r="A60" s="17" t="s">
        <v>24</v>
      </c>
      <c r="B60" s="18">
        <f>B61</f>
        <v>0</v>
      </c>
      <c r="C60" s="19"/>
      <c r="D60" s="48"/>
      <c r="E60" s="47"/>
    </row>
    <row r="61" spans="1:5">
      <c r="A61" s="20" t="s">
        <v>0</v>
      </c>
      <c r="B61" s="18"/>
      <c r="C61" s="29"/>
      <c r="D61" s="48"/>
      <c r="E61" s="47"/>
    </row>
    <row r="62" spans="1:5" ht="29.25" thickBot="1">
      <c r="A62" s="17" t="s">
        <v>25</v>
      </c>
      <c r="B62" s="18" t="e">
        <f>#REF!+#REF!</f>
        <v>#REF!</v>
      </c>
      <c r="C62" s="19">
        <f>SUM(C63:C64)</f>
        <v>7084</v>
      </c>
      <c r="D62" s="48"/>
      <c r="E62" s="47"/>
    </row>
    <row r="63" spans="1:5" s="9" customFormat="1" ht="15.75" outlineLevel="2" thickBot="1">
      <c r="A63" s="21" t="s">
        <v>40</v>
      </c>
      <c r="B63" s="21" t="s">
        <v>40</v>
      </c>
      <c r="C63" s="21">
        <v>6255.6</v>
      </c>
      <c r="D63" s="49" t="s">
        <v>7</v>
      </c>
      <c r="E63" s="49">
        <v>20</v>
      </c>
    </row>
    <row r="64" spans="1:5" s="9" customFormat="1" ht="15.75" outlineLevel="2" thickBot="1">
      <c r="A64" s="21" t="s">
        <v>109</v>
      </c>
      <c r="B64" s="21" t="s">
        <v>109</v>
      </c>
      <c r="C64" s="21">
        <v>828.4</v>
      </c>
      <c r="D64" s="49" t="s">
        <v>7</v>
      </c>
      <c r="E64" s="49">
        <v>20</v>
      </c>
    </row>
    <row r="65" spans="1:5" ht="28.5">
      <c r="A65" s="30" t="s">
        <v>26</v>
      </c>
      <c r="B65" s="31" t="e">
        <f>#REF!</f>
        <v>#REF!</v>
      </c>
      <c r="C65" s="32"/>
      <c r="D65" s="53"/>
      <c r="E65" s="54"/>
    </row>
    <row r="66" spans="1:5">
      <c r="A66" s="17"/>
      <c r="B66" s="18"/>
      <c r="C66" s="19"/>
      <c r="D66" s="48"/>
      <c r="E66" s="47"/>
    </row>
    <row r="67" spans="1:5" ht="29.25" thickBot="1">
      <c r="A67" s="17" t="s">
        <v>27</v>
      </c>
      <c r="B67" s="18" t="e">
        <f>#REF!+#REF!</f>
        <v>#REF!</v>
      </c>
      <c r="C67" s="19">
        <f>SUM(C68:C69)</f>
        <v>20295.34</v>
      </c>
      <c r="D67" s="48"/>
      <c r="E67" s="47"/>
    </row>
    <row r="68" spans="1:5" s="9" customFormat="1" ht="15.75" outlineLevel="2" thickBot="1">
      <c r="A68" s="21" t="s">
        <v>56</v>
      </c>
      <c r="B68" s="21" t="s">
        <v>56</v>
      </c>
      <c r="C68" s="21">
        <v>8325.84</v>
      </c>
      <c r="D68" s="49" t="s">
        <v>5</v>
      </c>
      <c r="E68" s="49">
        <v>17602.2</v>
      </c>
    </row>
    <row r="69" spans="1:5" s="9" customFormat="1" ht="15.75" outlineLevel="2" thickBot="1">
      <c r="A69" s="21" t="s">
        <v>57</v>
      </c>
      <c r="B69" s="21" t="s">
        <v>57</v>
      </c>
      <c r="C69" s="21">
        <v>11969.5</v>
      </c>
      <c r="D69" s="49" t="s">
        <v>5</v>
      </c>
      <c r="E69" s="49">
        <v>17602.2</v>
      </c>
    </row>
    <row r="70" spans="1:5" ht="43.5" thickBot="1">
      <c r="A70" s="17" t="s">
        <v>28</v>
      </c>
      <c r="B70" s="18" t="e">
        <f>#REF!</f>
        <v>#REF!</v>
      </c>
      <c r="C70" s="19">
        <f>SUM(C71:C72)</f>
        <v>2295.36</v>
      </c>
      <c r="D70" s="48"/>
      <c r="E70" s="47"/>
    </row>
    <row r="71" spans="1:5" s="9" customFormat="1" ht="15.75" outlineLevel="2" thickBot="1">
      <c r="A71" s="21" t="s">
        <v>19</v>
      </c>
      <c r="B71" s="21" t="s">
        <v>19</v>
      </c>
      <c r="C71" s="21">
        <v>1147.68</v>
      </c>
      <c r="D71" s="49" t="s">
        <v>5</v>
      </c>
      <c r="E71" s="49">
        <v>797</v>
      </c>
    </row>
    <row r="72" spans="1:5" s="9" customFormat="1" ht="15.75" outlineLevel="2" thickBot="1">
      <c r="A72" s="21" t="s">
        <v>19</v>
      </c>
      <c r="B72" s="21" t="s">
        <v>19</v>
      </c>
      <c r="C72" s="21">
        <v>1147.68</v>
      </c>
      <c r="D72" s="49" t="s">
        <v>5</v>
      </c>
      <c r="E72" s="49">
        <v>797</v>
      </c>
    </row>
    <row r="73" spans="1:5" ht="57.75" thickBot="1">
      <c r="A73" s="17" t="s">
        <v>29</v>
      </c>
      <c r="B73" s="18" t="e">
        <f>SUM(#REF!)</f>
        <v>#REF!</v>
      </c>
      <c r="C73" s="19">
        <f>SUM(C74:C80)</f>
        <v>95726.87</v>
      </c>
      <c r="D73" s="48"/>
      <c r="E73" s="47"/>
    </row>
    <row r="74" spans="1:5" s="9" customFormat="1" ht="15.75" outlineLevel="2" thickBot="1">
      <c r="A74" s="21" t="s">
        <v>114</v>
      </c>
      <c r="B74" s="21" t="s">
        <v>93</v>
      </c>
      <c r="C74" s="21">
        <v>1172.8</v>
      </c>
      <c r="D74" s="49" t="s">
        <v>6</v>
      </c>
      <c r="E74" s="49">
        <v>0.25</v>
      </c>
    </row>
    <row r="75" spans="1:5" s="9" customFormat="1" ht="15.75" outlineLevel="2" thickBot="1">
      <c r="A75" s="21" t="s">
        <v>107</v>
      </c>
      <c r="B75" s="21" t="s">
        <v>107</v>
      </c>
      <c r="C75" s="21">
        <v>108</v>
      </c>
      <c r="D75" s="49" t="s">
        <v>108</v>
      </c>
      <c r="E75" s="49">
        <v>0.12</v>
      </c>
    </row>
    <row r="76" spans="1:5" s="9" customFormat="1" ht="15.75" outlineLevel="2" thickBot="1">
      <c r="A76" s="21" t="s">
        <v>76</v>
      </c>
      <c r="B76" s="21" t="s">
        <v>76</v>
      </c>
      <c r="C76" s="21">
        <v>379.95</v>
      </c>
      <c r="D76" s="49" t="s">
        <v>5</v>
      </c>
      <c r="E76" s="49">
        <v>85</v>
      </c>
    </row>
    <row r="77" spans="1:5" s="9" customFormat="1" ht="15.75" outlineLevel="2" thickBot="1">
      <c r="A77" s="21" t="s">
        <v>50</v>
      </c>
      <c r="B77" s="21" t="s">
        <v>51</v>
      </c>
      <c r="C77" s="21">
        <v>299.24</v>
      </c>
      <c r="D77" s="49" t="s">
        <v>5</v>
      </c>
      <c r="E77" s="49">
        <v>17602.2</v>
      </c>
    </row>
    <row r="78" spans="1:5" s="9" customFormat="1" ht="15.75" outlineLevel="2" thickBot="1">
      <c r="A78" s="21" t="s">
        <v>52</v>
      </c>
      <c r="B78" s="21" t="s">
        <v>53</v>
      </c>
      <c r="C78" s="21">
        <v>299.24</v>
      </c>
      <c r="D78" s="49" t="s">
        <v>5</v>
      </c>
      <c r="E78" s="49">
        <v>17602.2</v>
      </c>
    </row>
    <row r="79" spans="1:5" s="9" customFormat="1" ht="15.75" outlineLevel="2" thickBot="1">
      <c r="A79" s="21" t="s">
        <v>60</v>
      </c>
      <c r="B79" s="21" t="s">
        <v>61</v>
      </c>
      <c r="C79" s="21">
        <v>49638.18</v>
      </c>
      <c r="D79" s="49" t="s">
        <v>5</v>
      </c>
      <c r="E79" s="49">
        <v>17602.2</v>
      </c>
    </row>
    <row r="80" spans="1:5" s="9" customFormat="1" ht="15.75" outlineLevel="2" thickBot="1">
      <c r="A80" s="21" t="s">
        <v>62</v>
      </c>
      <c r="B80" s="21" t="s">
        <v>62</v>
      </c>
      <c r="C80" s="21">
        <v>43829.46</v>
      </c>
      <c r="D80" s="49" t="s">
        <v>5</v>
      </c>
      <c r="E80" s="49">
        <v>17602.2</v>
      </c>
    </row>
    <row r="81" spans="1:7">
      <c r="A81" s="17" t="s">
        <v>30</v>
      </c>
      <c r="B81" s="18">
        <f>B82</f>
        <v>2796.6101694915255</v>
      </c>
      <c r="C81" s="19">
        <f>C82</f>
        <v>3300</v>
      </c>
      <c r="D81" s="48"/>
      <c r="E81" s="47"/>
    </row>
    <row r="82" spans="1:7" ht="45">
      <c r="A82" s="23" t="s">
        <v>10</v>
      </c>
      <c r="B82" s="22">
        <f>C82/1.18</f>
        <v>2796.6101694915255</v>
      </c>
      <c r="C82" s="33">
        <f>E82*12*5</f>
        <v>3300</v>
      </c>
      <c r="D82" s="50" t="s">
        <v>8</v>
      </c>
      <c r="E82" s="50">
        <v>55</v>
      </c>
    </row>
    <row r="83" spans="1:7" ht="28.5">
      <c r="A83" s="17" t="s">
        <v>80</v>
      </c>
      <c r="B83" s="34" t="e">
        <f>B14+B17+B20+#REF!+#REF!+#REF!+B59+B60+B62+B65+B67+B70+B73+B81</f>
        <v>#REF!</v>
      </c>
      <c r="C83" s="35">
        <f>C14+C17+C20+C23+C30+C44+C62+C65+C67+C70+C997+C73+C59+C58</f>
        <v>1077127.4500000002</v>
      </c>
      <c r="D83" s="55" t="s">
        <v>35</v>
      </c>
      <c r="E83" s="47"/>
      <c r="G83" s="10"/>
    </row>
    <row r="84" spans="1:7" ht="28.5">
      <c r="A84" s="17" t="s">
        <v>81</v>
      </c>
      <c r="B84" s="36"/>
      <c r="C84" s="19">
        <f>(C83*1.18)+C81</f>
        <v>1274310.3910000001</v>
      </c>
      <c r="D84" s="55" t="s">
        <v>35</v>
      </c>
      <c r="E84" s="47"/>
    </row>
    <row r="85" spans="1:7" ht="28.5">
      <c r="A85" s="17" t="s">
        <v>82</v>
      </c>
      <c r="B85" s="36"/>
      <c r="C85" s="19">
        <f>C5+C7+C10-C84</f>
        <v>-1685018.4741999998</v>
      </c>
      <c r="D85" s="55" t="s">
        <v>35</v>
      </c>
      <c r="E85" s="47"/>
    </row>
    <row r="86" spans="1:7" ht="28.5">
      <c r="A86" s="37" t="s">
        <v>116</v>
      </c>
      <c r="B86" s="18"/>
      <c r="C86" s="19">
        <f>C85+C9</f>
        <v>-1673972.4941999998</v>
      </c>
      <c r="D86" s="55" t="s">
        <v>35</v>
      </c>
      <c r="E86" s="47"/>
    </row>
  </sheetData>
  <mergeCells count="5">
    <mergeCell ref="A2:E2"/>
    <mergeCell ref="A13:E13"/>
    <mergeCell ref="C3:E3"/>
    <mergeCell ref="A6:E6"/>
    <mergeCell ref="A1:E1"/>
  </mergeCells>
  <hyperlinks>
    <hyperlink ref="D4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D106"/>
  <sheetViews>
    <sheetView topLeftCell="A103" workbookViewId="0">
      <selection activeCell="H21" sqref="H21"/>
    </sheetView>
  </sheetViews>
  <sheetFormatPr defaultRowHeight="15"/>
  <cols>
    <col min="1" max="1" width="36" customWidth="1"/>
    <col min="2" max="2" width="32.42578125" customWidth="1"/>
    <col min="3" max="3" width="16.140625" customWidth="1"/>
    <col min="4" max="4" width="22.140625" customWidth="1"/>
  </cols>
  <sheetData>
    <row r="3" spans="1:4" ht="15.75" thickBot="1"/>
    <row r="4" spans="1:4" ht="15.75" thickBot="1">
      <c r="A4" s="8" t="s">
        <v>86</v>
      </c>
      <c r="B4" s="8" t="s">
        <v>87</v>
      </c>
      <c r="C4" s="8" t="s">
        <v>88</v>
      </c>
      <c r="D4" s="8" t="s">
        <v>89</v>
      </c>
    </row>
    <row r="5" spans="1:4" ht="15.75" thickBot="1">
      <c r="A5" s="6" t="s">
        <v>42</v>
      </c>
      <c r="B5" s="6">
        <v>39327.800000000003</v>
      </c>
      <c r="C5" s="6" t="s">
        <v>14</v>
      </c>
      <c r="D5" s="6">
        <v>731</v>
      </c>
    </row>
    <row r="6" spans="1:4" ht="15.75" thickBot="1">
      <c r="A6" s="6"/>
      <c r="B6" s="6">
        <f>SUBTOTAL(9,B5:B5)</f>
        <v>39327.800000000003</v>
      </c>
      <c r="C6" s="6"/>
      <c r="D6" s="6">
        <f>SUBTOTAL(9,D5:D5)</f>
        <v>731</v>
      </c>
    </row>
    <row r="7" spans="1:4" ht="15.75" thickBot="1">
      <c r="A7" s="6" t="s">
        <v>43</v>
      </c>
      <c r="B7" s="6">
        <v>40134.800000000003</v>
      </c>
      <c r="C7" s="6" t="s">
        <v>14</v>
      </c>
      <c r="D7" s="6">
        <v>746</v>
      </c>
    </row>
    <row r="8" spans="1:4" ht="15.75" thickBot="1">
      <c r="A8" s="6"/>
      <c r="B8" s="6">
        <f>SUBTOTAL(9,B7:B7)</f>
        <v>40134.800000000003</v>
      </c>
      <c r="C8" s="6"/>
      <c r="D8" s="6">
        <f>SUBTOTAL(9,D7:D7)</f>
        <v>746</v>
      </c>
    </row>
    <row r="9" spans="1:4" ht="15.75" thickBot="1">
      <c r="A9" s="6" t="s">
        <v>90</v>
      </c>
      <c r="B9" s="6">
        <v>969.06</v>
      </c>
      <c r="C9" s="6" t="s">
        <v>91</v>
      </c>
      <c r="D9" s="6">
        <v>2</v>
      </c>
    </row>
    <row r="10" spans="1:4" ht="15.75" thickBot="1">
      <c r="A10" s="6"/>
      <c r="B10" s="6">
        <f>SUBTOTAL(9,B9:B9)</f>
        <v>969.06</v>
      </c>
      <c r="C10" s="6"/>
      <c r="D10" s="6">
        <f>SUBTOTAL(9,D9:D9)</f>
        <v>2</v>
      </c>
    </row>
    <row r="11" spans="1:4" ht="15.75" thickBot="1">
      <c r="A11" s="6" t="s">
        <v>44</v>
      </c>
      <c r="B11" s="6">
        <v>1408.18</v>
      </c>
      <c r="C11" s="6" t="s">
        <v>5</v>
      </c>
      <c r="D11" s="6">
        <v>17602.2</v>
      </c>
    </row>
    <row r="12" spans="1:4" ht="15.75" thickBot="1">
      <c r="A12" s="6"/>
      <c r="B12" s="6">
        <f>SUBTOTAL(9,B11:B11)</f>
        <v>1408.18</v>
      </c>
      <c r="C12" s="6"/>
      <c r="D12" s="6">
        <f>SUBTOTAL(9,D11:D11)</f>
        <v>17602.2</v>
      </c>
    </row>
    <row r="13" spans="1:4" ht="15.75" thickBot="1">
      <c r="A13" s="6" t="s">
        <v>46</v>
      </c>
      <c r="B13" s="6">
        <v>1584.2</v>
      </c>
      <c r="C13" s="6" t="s">
        <v>5</v>
      </c>
      <c r="D13" s="6">
        <v>17602.2</v>
      </c>
    </row>
    <row r="14" spans="1:4" ht="15.75" thickBot="1">
      <c r="A14" s="6"/>
      <c r="B14" s="6">
        <f>SUBTOTAL(9,B13:B13)</f>
        <v>1584.2</v>
      </c>
      <c r="C14" s="6"/>
      <c r="D14" s="6">
        <f>SUBTOTAL(9,D13:D13)</f>
        <v>17602.2</v>
      </c>
    </row>
    <row r="15" spans="1:4" ht="15.75" thickBot="1">
      <c r="A15" s="6" t="s">
        <v>19</v>
      </c>
      <c r="B15" s="6">
        <v>1147.68</v>
      </c>
      <c r="C15" s="6" t="s">
        <v>5</v>
      </c>
      <c r="D15" s="6">
        <v>797</v>
      </c>
    </row>
    <row r="16" spans="1:4" ht="15.75" thickBot="1">
      <c r="A16" s="6" t="s">
        <v>19</v>
      </c>
      <c r="B16" s="6">
        <v>1147.68</v>
      </c>
      <c r="C16" s="6" t="s">
        <v>5</v>
      </c>
      <c r="D16" s="6">
        <v>797</v>
      </c>
    </row>
    <row r="17" spans="1:4" ht="15.75" thickBot="1">
      <c r="A17" s="6"/>
      <c r="B17" s="6">
        <f>SUBTOTAL(9,B15:B16)</f>
        <v>2295.36</v>
      </c>
      <c r="C17" s="6"/>
      <c r="D17" s="6">
        <f>SUBTOTAL(9,D15:D16)</f>
        <v>1594</v>
      </c>
    </row>
    <row r="18" spans="1:4" ht="15.75" thickBot="1">
      <c r="A18" s="6" t="s">
        <v>37</v>
      </c>
      <c r="B18" s="6">
        <v>809.36</v>
      </c>
      <c r="C18" s="6" t="s">
        <v>31</v>
      </c>
      <c r="D18" s="6">
        <v>1</v>
      </c>
    </row>
    <row r="19" spans="1:4" ht="15.75" thickBot="1">
      <c r="A19" s="6"/>
      <c r="B19" s="6">
        <f>SUBTOTAL(9,B18:B18)</f>
        <v>809.36</v>
      </c>
      <c r="C19" s="6"/>
      <c r="D19" s="6">
        <f>SUBTOTAL(9,D18:D18)</f>
        <v>1</v>
      </c>
    </row>
    <row r="20" spans="1:4" ht="15.75" thickBot="1">
      <c r="A20" s="6" t="s">
        <v>92</v>
      </c>
      <c r="B20" s="6">
        <v>395.71</v>
      </c>
      <c r="C20" s="6" t="s">
        <v>6</v>
      </c>
      <c r="D20" s="6">
        <v>1</v>
      </c>
    </row>
    <row r="21" spans="1:4" ht="15.75" thickBot="1">
      <c r="A21" s="6"/>
      <c r="B21" s="6">
        <f>SUBTOTAL(9,B20:B20)</f>
        <v>395.71</v>
      </c>
      <c r="C21" s="6"/>
      <c r="D21" s="6">
        <f>SUBTOTAL(9,D20:D20)</f>
        <v>1</v>
      </c>
    </row>
    <row r="22" spans="1:4" ht="15.75" thickBot="1">
      <c r="A22" s="6" t="s">
        <v>47</v>
      </c>
      <c r="B22" s="6">
        <v>2685.45</v>
      </c>
      <c r="C22" s="6" t="s">
        <v>7</v>
      </c>
      <c r="D22" s="6">
        <v>15</v>
      </c>
    </row>
    <row r="23" spans="1:4" ht="15.75" thickBot="1">
      <c r="A23" s="6"/>
      <c r="B23" s="6">
        <f>SUBTOTAL(9,B22:B22)</f>
        <v>2685.45</v>
      </c>
      <c r="C23" s="6"/>
      <c r="D23" s="6">
        <f>SUBTOTAL(9,D22:D22)</f>
        <v>15</v>
      </c>
    </row>
    <row r="24" spans="1:4" ht="15.75" thickBot="1">
      <c r="A24" s="6" t="s">
        <v>49</v>
      </c>
      <c r="B24" s="6">
        <v>1458.15</v>
      </c>
      <c r="C24" s="6" t="s">
        <v>6</v>
      </c>
      <c r="D24" s="6">
        <v>3</v>
      </c>
    </row>
    <row r="25" spans="1:4" ht="15.75" thickBot="1">
      <c r="A25" s="6"/>
      <c r="B25" s="6">
        <f>SUBTOTAL(9,B24:B24)</f>
        <v>1458.15</v>
      </c>
      <c r="C25" s="6"/>
      <c r="D25" s="6">
        <f>SUBTOTAL(9,D24:D24)</f>
        <v>3</v>
      </c>
    </row>
    <row r="26" spans="1:4" ht="15.75" thickBot="1">
      <c r="A26" s="6" t="s">
        <v>93</v>
      </c>
      <c r="B26" s="6">
        <v>1172.8</v>
      </c>
      <c r="C26" s="6" t="s">
        <v>6</v>
      </c>
      <c r="D26" s="6">
        <v>0.25</v>
      </c>
    </row>
    <row r="27" spans="1:4" ht="15.75" thickBot="1">
      <c r="A27" s="6"/>
      <c r="B27" s="6">
        <f>SUBTOTAL(9,B26:B26)</f>
        <v>1172.8</v>
      </c>
      <c r="C27" s="6"/>
      <c r="D27" s="6">
        <f>SUBTOTAL(9,D26:D26)</f>
        <v>0.25</v>
      </c>
    </row>
    <row r="28" spans="1:4" ht="15.75" thickBot="1">
      <c r="A28" s="6" t="s">
        <v>51</v>
      </c>
      <c r="B28" s="6">
        <v>299.24</v>
      </c>
      <c r="C28" s="6" t="s">
        <v>5</v>
      </c>
      <c r="D28" s="6">
        <v>17602.2</v>
      </c>
    </row>
    <row r="29" spans="1:4" ht="15.75" thickBot="1">
      <c r="A29" s="6"/>
      <c r="B29" s="6">
        <f>SUBTOTAL(9,B28:B28)</f>
        <v>299.24</v>
      </c>
      <c r="C29" s="6"/>
      <c r="D29" s="6">
        <f>SUBTOTAL(9,D28:D28)</f>
        <v>17602.2</v>
      </c>
    </row>
    <row r="30" spans="1:4" ht="15.75" thickBot="1">
      <c r="A30" s="6" t="s">
        <v>53</v>
      </c>
      <c r="B30" s="6">
        <v>299.24</v>
      </c>
      <c r="C30" s="6" t="s">
        <v>5</v>
      </c>
      <c r="D30" s="6">
        <v>17602.2</v>
      </c>
    </row>
    <row r="31" spans="1:4" ht="15.75" thickBot="1">
      <c r="A31" s="6"/>
      <c r="B31" s="6">
        <f>SUBTOTAL(9,B30:B30)</f>
        <v>299.24</v>
      </c>
      <c r="C31" s="6"/>
      <c r="D31" s="6">
        <f>SUBTOTAL(9,D30:D30)</f>
        <v>17602.2</v>
      </c>
    </row>
    <row r="32" spans="1:4" ht="15.75" thickBot="1">
      <c r="A32" s="6" t="s">
        <v>40</v>
      </c>
      <c r="B32" s="6">
        <v>6255.6</v>
      </c>
      <c r="C32" s="6" t="s">
        <v>7</v>
      </c>
      <c r="D32" s="6">
        <v>20</v>
      </c>
    </row>
    <row r="33" spans="1:4" ht="15.75" thickBot="1">
      <c r="A33" s="6"/>
      <c r="B33" s="6">
        <f>SUBTOTAL(9,B32:B32)</f>
        <v>6255.6</v>
      </c>
      <c r="C33" s="6"/>
      <c r="D33" s="6">
        <f>SUBTOTAL(9,D32:D32)</f>
        <v>20</v>
      </c>
    </row>
    <row r="34" spans="1:4" ht="15.75" thickBot="1">
      <c r="A34" s="6" t="s">
        <v>94</v>
      </c>
      <c r="B34" s="6">
        <v>902.04</v>
      </c>
      <c r="C34" s="6" t="s">
        <v>7</v>
      </c>
      <c r="D34" s="6">
        <v>12</v>
      </c>
    </row>
    <row r="35" spans="1:4" ht="15.75" thickBot="1">
      <c r="A35" s="6"/>
      <c r="B35" s="6">
        <f>SUBTOTAL(9,B34:B34)</f>
        <v>902.04</v>
      </c>
      <c r="C35" s="6"/>
      <c r="D35" s="6">
        <f>SUBTOTAL(9,D34:D34)</f>
        <v>12</v>
      </c>
    </row>
    <row r="36" spans="1:4" ht="15.75" thickBot="1">
      <c r="A36" s="6" t="s">
        <v>95</v>
      </c>
      <c r="B36" s="6">
        <v>383.63</v>
      </c>
      <c r="C36" s="6" t="s">
        <v>6</v>
      </c>
      <c r="D36" s="6">
        <v>1</v>
      </c>
    </row>
    <row r="37" spans="1:4" ht="15.75" thickBot="1">
      <c r="A37" s="6"/>
      <c r="B37" s="6">
        <f>SUBTOTAL(9,B36:B36)</f>
        <v>383.63</v>
      </c>
      <c r="C37" s="6"/>
      <c r="D37" s="6">
        <f>SUBTOTAL(9,D36:D36)</f>
        <v>1</v>
      </c>
    </row>
    <row r="38" spans="1:4" ht="15.75" thickBot="1">
      <c r="A38" s="6" t="s">
        <v>38</v>
      </c>
      <c r="B38" s="6">
        <v>1267.74</v>
      </c>
      <c r="C38" s="6" t="s">
        <v>6</v>
      </c>
      <c r="D38" s="6">
        <v>1</v>
      </c>
    </row>
    <row r="39" spans="1:4" ht="15.75" thickBot="1">
      <c r="A39" s="6"/>
      <c r="B39" s="6">
        <f>SUBTOTAL(9,B38:B38)</f>
        <v>1267.74</v>
      </c>
      <c r="C39" s="6"/>
      <c r="D39" s="6">
        <f>SUBTOTAL(9,D38:D38)</f>
        <v>1</v>
      </c>
    </row>
    <row r="40" spans="1:4" ht="15.75" thickBot="1">
      <c r="A40" s="6" t="s">
        <v>54</v>
      </c>
      <c r="B40" s="6">
        <v>229968.75</v>
      </c>
      <c r="C40" s="6" t="s">
        <v>55</v>
      </c>
      <c r="D40" s="6">
        <v>375</v>
      </c>
    </row>
    <row r="41" spans="1:4" ht="15.75" thickBot="1">
      <c r="A41" s="6"/>
      <c r="B41" s="6">
        <f>SUBTOTAL(9,B40:B40)</f>
        <v>229968.75</v>
      </c>
      <c r="C41" s="6"/>
      <c r="D41" s="6">
        <f>SUBTOTAL(9,D40:D40)</f>
        <v>375</v>
      </c>
    </row>
    <row r="42" spans="1:4" ht="15.75" thickBot="1">
      <c r="A42" s="6" t="s">
        <v>96</v>
      </c>
      <c r="B42" s="6">
        <v>5661</v>
      </c>
      <c r="C42" s="6" t="s">
        <v>7</v>
      </c>
      <c r="D42" s="6">
        <v>12</v>
      </c>
    </row>
    <row r="43" spans="1:4" ht="15.75" thickBot="1">
      <c r="A43" s="6"/>
      <c r="B43" s="6">
        <f>SUBTOTAL(9,B42:B42)</f>
        <v>5661</v>
      </c>
      <c r="C43" s="6"/>
      <c r="D43" s="6">
        <f>SUBTOTAL(9,D42:D42)</f>
        <v>12</v>
      </c>
    </row>
    <row r="44" spans="1:4" ht="15.75" thickBot="1">
      <c r="A44" s="6" t="s">
        <v>97</v>
      </c>
      <c r="B44" s="6">
        <v>3837.8</v>
      </c>
      <c r="C44" s="6" t="s">
        <v>6</v>
      </c>
      <c r="D44" s="6">
        <v>2</v>
      </c>
    </row>
    <row r="45" spans="1:4" ht="15.75" thickBot="1">
      <c r="A45" s="6"/>
      <c r="B45" s="6">
        <f>SUBTOTAL(9,B44:B44)</f>
        <v>3837.8</v>
      </c>
      <c r="C45" s="6"/>
      <c r="D45" s="6">
        <f>SUBTOTAL(9,D44:D44)</f>
        <v>2</v>
      </c>
    </row>
    <row r="46" spans="1:4" ht="15.75" thickBot="1">
      <c r="A46" s="6" t="s">
        <v>98</v>
      </c>
      <c r="B46" s="6">
        <v>8444.23</v>
      </c>
      <c r="C46" s="6" t="s">
        <v>6</v>
      </c>
      <c r="D46" s="6">
        <v>1</v>
      </c>
    </row>
    <row r="47" spans="1:4" ht="15.75" thickBot="1">
      <c r="A47" s="6"/>
      <c r="B47" s="6">
        <f>SUBTOTAL(9,B46:B46)</f>
        <v>8444.23</v>
      </c>
      <c r="C47" s="6"/>
      <c r="D47" s="6">
        <f>SUBTOTAL(9,D46:D46)</f>
        <v>1</v>
      </c>
    </row>
    <row r="48" spans="1:4" ht="15.75" thickBot="1">
      <c r="A48" s="6" t="s">
        <v>99</v>
      </c>
      <c r="B48" s="6">
        <v>4143.55</v>
      </c>
      <c r="C48" s="6" t="s">
        <v>5</v>
      </c>
      <c r="D48" s="6">
        <v>6.1</v>
      </c>
    </row>
    <row r="49" spans="1:4" ht="15.75" thickBot="1">
      <c r="A49" s="6"/>
      <c r="B49" s="6">
        <f>SUBTOTAL(9,B48:B48)</f>
        <v>4143.55</v>
      </c>
      <c r="C49" s="6"/>
      <c r="D49" s="6">
        <f>SUBTOTAL(9,D48:D48)</f>
        <v>6.1</v>
      </c>
    </row>
    <row r="50" spans="1:4" ht="15.75" thickBot="1">
      <c r="A50" s="6" t="s">
        <v>100</v>
      </c>
      <c r="B50" s="6">
        <v>9395.0400000000009</v>
      </c>
      <c r="C50" s="6" t="s">
        <v>7</v>
      </c>
      <c r="D50" s="6">
        <v>8</v>
      </c>
    </row>
    <row r="51" spans="1:4" ht="15.75" thickBot="1">
      <c r="A51" s="6"/>
      <c r="B51" s="6">
        <f>SUBTOTAL(9,B50:B50)</f>
        <v>9395.0400000000009</v>
      </c>
      <c r="C51" s="6"/>
      <c r="D51" s="6">
        <f>SUBTOTAL(9,D50:D50)</f>
        <v>8</v>
      </c>
    </row>
    <row r="52" spans="1:4" ht="15.75" thickBot="1">
      <c r="A52" s="6" t="s">
        <v>39</v>
      </c>
      <c r="B52" s="6">
        <v>10222.64</v>
      </c>
      <c r="C52" s="6" t="s">
        <v>32</v>
      </c>
      <c r="D52" s="6">
        <v>8</v>
      </c>
    </row>
    <row r="53" spans="1:4" ht="15.75" thickBot="1">
      <c r="A53" s="6"/>
      <c r="B53" s="6">
        <f>SUBTOTAL(9,B52:B52)</f>
        <v>10222.64</v>
      </c>
      <c r="C53" s="6"/>
      <c r="D53" s="6">
        <f>SUBTOTAL(9,D52:D52)</f>
        <v>8</v>
      </c>
    </row>
    <row r="54" spans="1:4" ht="15.75" thickBot="1">
      <c r="A54" s="6" t="s">
        <v>101</v>
      </c>
      <c r="B54" s="6">
        <v>4232.97</v>
      </c>
      <c r="C54" s="6" t="s">
        <v>7</v>
      </c>
      <c r="D54" s="6">
        <v>3</v>
      </c>
    </row>
    <row r="55" spans="1:4" ht="15.75" thickBot="1">
      <c r="A55" s="6"/>
      <c r="B55" s="6">
        <f>SUBTOTAL(9,B54:B54)</f>
        <v>4232.97</v>
      </c>
      <c r="C55" s="6"/>
      <c r="D55" s="6">
        <f>SUBTOTAL(9,D54:D54)</f>
        <v>3</v>
      </c>
    </row>
    <row r="56" spans="1:4" ht="15.75" thickBot="1">
      <c r="A56" s="6" t="s">
        <v>102</v>
      </c>
      <c r="B56" s="6">
        <v>1096.6500000000001</v>
      </c>
      <c r="C56" s="6" t="s">
        <v>7</v>
      </c>
      <c r="D56" s="6">
        <v>1</v>
      </c>
    </row>
    <row r="57" spans="1:4" ht="15.75" thickBot="1">
      <c r="A57" s="6"/>
      <c r="B57" s="6">
        <f>SUBTOTAL(9,B56:B56)</f>
        <v>1096.6500000000001</v>
      </c>
      <c r="C57" s="6"/>
      <c r="D57" s="6">
        <f>SUBTOTAL(9,D56:D56)</f>
        <v>1</v>
      </c>
    </row>
    <row r="58" spans="1:4" ht="15.75" thickBot="1">
      <c r="A58" s="6" t="s">
        <v>56</v>
      </c>
      <c r="B58" s="6">
        <v>8325.84</v>
      </c>
      <c r="C58" s="6" t="s">
        <v>5</v>
      </c>
      <c r="D58" s="6">
        <v>17602.2</v>
      </c>
    </row>
    <row r="59" spans="1:4" ht="15.75" thickBot="1">
      <c r="A59" s="6"/>
      <c r="B59" s="6">
        <f>SUBTOTAL(9,B58:B58)</f>
        <v>8325.84</v>
      </c>
      <c r="C59" s="6"/>
      <c r="D59" s="6">
        <f>SUBTOTAL(9,D58:D58)</f>
        <v>17602.2</v>
      </c>
    </row>
    <row r="60" spans="1:4" ht="15.75" thickBot="1">
      <c r="A60" s="6" t="s">
        <v>57</v>
      </c>
      <c r="B60" s="6">
        <v>11969.5</v>
      </c>
      <c r="C60" s="6" t="s">
        <v>5</v>
      </c>
      <c r="D60" s="6">
        <v>17602.2</v>
      </c>
    </row>
    <row r="61" spans="1:4" ht="15.75" thickBot="1">
      <c r="A61" s="6"/>
      <c r="B61" s="6">
        <f>SUBTOTAL(9,B60:B60)</f>
        <v>11969.5</v>
      </c>
      <c r="C61" s="6"/>
      <c r="D61" s="6">
        <f>SUBTOTAL(9,D60:D60)</f>
        <v>17602.2</v>
      </c>
    </row>
    <row r="62" spans="1:4" ht="15.75" thickBot="1">
      <c r="A62" s="6" t="s">
        <v>58</v>
      </c>
      <c r="B62" s="6">
        <v>21826.74</v>
      </c>
      <c r="C62" s="6" t="s">
        <v>5</v>
      </c>
      <c r="D62" s="6">
        <v>17602.2</v>
      </c>
    </row>
    <row r="63" spans="1:4" ht="15.75" thickBot="1">
      <c r="A63" s="6"/>
      <c r="B63" s="6">
        <f>SUBTOTAL(9,B62:B62)</f>
        <v>21826.74</v>
      </c>
      <c r="C63" s="6"/>
      <c r="D63" s="6">
        <f>SUBTOTAL(9,D62:D62)</f>
        <v>17602.2</v>
      </c>
    </row>
    <row r="64" spans="1:4" ht="15.75" thickBot="1">
      <c r="A64" s="6" t="s">
        <v>59</v>
      </c>
      <c r="B64" s="6">
        <v>28515.54</v>
      </c>
      <c r="C64" s="6" t="s">
        <v>5</v>
      </c>
      <c r="D64" s="6">
        <v>17602.2</v>
      </c>
    </row>
    <row r="65" spans="1:4" ht="15.75" thickBot="1">
      <c r="A65" s="6"/>
      <c r="B65" s="6">
        <f>SUBTOTAL(9,B64:B64)</f>
        <v>28515.54</v>
      </c>
      <c r="C65" s="6"/>
      <c r="D65" s="6">
        <f>SUBTOTAL(9,D64:D64)</f>
        <v>17602.2</v>
      </c>
    </row>
    <row r="66" spans="1:4" ht="15.75" thickBot="1">
      <c r="A66" s="6" t="s">
        <v>61</v>
      </c>
      <c r="B66" s="6">
        <v>49638.18</v>
      </c>
      <c r="C66" s="6" t="s">
        <v>5</v>
      </c>
      <c r="D66" s="6">
        <v>17602.2</v>
      </c>
    </row>
    <row r="67" spans="1:4" ht="15.75" thickBot="1">
      <c r="A67" s="6"/>
      <c r="B67" s="6">
        <f>SUBTOTAL(9,B66:B66)</f>
        <v>49638.18</v>
      </c>
      <c r="C67" s="6"/>
      <c r="D67" s="6">
        <f>SUBTOTAL(9,D66:D66)</f>
        <v>17602.2</v>
      </c>
    </row>
    <row r="68" spans="1:4" ht="15.75" thickBot="1">
      <c r="A68" s="6" t="s">
        <v>62</v>
      </c>
      <c r="B68" s="6">
        <v>43829.46</v>
      </c>
      <c r="C68" s="6" t="s">
        <v>5</v>
      </c>
      <c r="D68" s="6">
        <v>17602.2</v>
      </c>
    </row>
    <row r="69" spans="1:4" ht="15.75" thickBot="1">
      <c r="A69" s="6"/>
      <c r="B69" s="6">
        <f>SUBTOTAL(9,B68:B68)</f>
        <v>43829.46</v>
      </c>
      <c r="C69" s="6"/>
      <c r="D69" s="6">
        <f>SUBTOTAL(9,D68:D68)</f>
        <v>17602.2</v>
      </c>
    </row>
    <row r="70" spans="1:4" ht="15.75" thickBot="1">
      <c r="A70" s="6" t="s">
        <v>64</v>
      </c>
      <c r="B70" s="6">
        <v>67240.399999999994</v>
      </c>
      <c r="C70" s="6" t="s">
        <v>5</v>
      </c>
      <c r="D70" s="6">
        <v>17602.2</v>
      </c>
    </row>
    <row r="71" spans="1:4" ht="15.75" thickBot="1">
      <c r="A71" s="6"/>
      <c r="B71" s="6">
        <f>SUBTOTAL(9,B70:B70)</f>
        <v>67240.399999999994</v>
      </c>
      <c r="C71" s="6"/>
      <c r="D71" s="6">
        <f>SUBTOTAL(9,D70:D70)</f>
        <v>17602.2</v>
      </c>
    </row>
    <row r="72" spans="1:4" ht="15.75" thickBot="1">
      <c r="A72" s="6" t="s">
        <v>66</v>
      </c>
      <c r="B72" s="6">
        <v>62663.83</v>
      </c>
      <c r="C72" s="6" t="s">
        <v>5</v>
      </c>
      <c r="D72" s="6">
        <v>17602.2</v>
      </c>
    </row>
    <row r="73" spans="1:4" ht="15.75" thickBot="1">
      <c r="A73" s="6"/>
      <c r="B73" s="6">
        <f>SUBTOTAL(9,B72:B72)</f>
        <v>62663.83</v>
      </c>
      <c r="C73" s="6"/>
      <c r="D73" s="6">
        <f>SUBTOTAL(9,D72:D72)</f>
        <v>17602.2</v>
      </c>
    </row>
    <row r="74" spans="1:4" ht="15.75" thickBot="1">
      <c r="A74" s="6" t="s">
        <v>103</v>
      </c>
      <c r="B74" s="6">
        <v>2401.81</v>
      </c>
      <c r="C74" s="6" t="s">
        <v>6</v>
      </c>
      <c r="D74" s="6">
        <v>1</v>
      </c>
    </row>
    <row r="75" spans="1:4" ht="15.75" thickBot="1">
      <c r="A75" s="6"/>
      <c r="B75" s="6">
        <f>SUBTOTAL(9,B74:B74)</f>
        <v>2401.81</v>
      </c>
      <c r="C75" s="6"/>
      <c r="D75" s="6">
        <f>SUBTOTAL(9,D74:D74)</f>
        <v>1</v>
      </c>
    </row>
    <row r="76" spans="1:4" ht="15.75" thickBot="1">
      <c r="A76" s="6" t="s">
        <v>33</v>
      </c>
      <c r="B76" s="6">
        <v>179.6</v>
      </c>
      <c r="C76" s="6" t="s">
        <v>6</v>
      </c>
      <c r="D76" s="6">
        <v>1</v>
      </c>
    </row>
    <row r="77" spans="1:4" ht="15.75" thickBot="1">
      <c r="A77" s="6"/>
      <c r="B77" s="6">
        <f>SUBTOTAL(9,B76:B76)</f>
        <v>179.6</v>
      </c>
      <c r="C77" s="6"/>
      <c r="D77" s="6">
        <f>SUBTOTAL(9,D76:D76)</f>
        <v>1</v>
      </c>
    </row>
    <row r="78" spans="1:4" ht="15.75" thickBot="1">
      <c r="A78" s="6" t="s">
        <v>67</v>
      </c>
      <c r="B78" s="6">
        <v>1337.76</v>
      </c>
      <c r="C78" s="6" t="s">
        <v>5</v>
      </c>
      <c r="D78" s="6">
        <v>17602.2</v>
      </c>
    </row>
    <row r="79" spans="1:4" ht="15.75" thickBot="1">
      <c r="A79" s="6"/>
      <c r="B79" s="6">
        <f>SUBTOTAL(9,B78:B78)</f>
        <v>1337.76</v>
      </c>
      <c r="C79" s="6"/>
      <c r="D79" s="6">
        <f>SUBTOTAL(9,D78:D78)</f>
        <v>17602.2</v>
      </c>
    </row>
    <row r="80" spans="1:4" ht="15.75" thickBot="1">
      <c r="A80" s="6" t="s">
        <v>69</v>
      </c>
      <c r="B80" s="6">
        <v>1408.18</v>
      </c>
      <c r="C80" s="6" t="s">
        <v>5</v>
      </c>
      <c r="D80" s="6">
        <v>17602.2</v>
      </c>
    </row>
    <row r="81" spans="1:4" ht="15.75" thickBot="1">
      <c r="A81" s="6"/>
      <c r="B81" s="6">
        <f>SUBTOTAL(9,B80:B80)</f>
        <v>1408.18</v>
      </c>
      <c r="C81" s="6"/>
      <c r="D81" s="6">
        <f>SUBTOTAL(9,D80:D80)</f>
        <v>17602.2</v>
      </c>
    </row>
    <row r="82" spans="1:4" ht="15.75" thickBot="1">
      <c r="A82" s="6" t="s">
        <v>71</v>
      </c>
      <c r="B82" s="6">
        <v>2464.3000000000002</v>
      </c>
      <c r="C82" s="6" t="s">
        <v>5</v>
      </c>
      <c r="D82" s="6">
        <v>17602.2</v>
      </c>
    </row>
    <row r="83" spans="1:4" ht="15.75" thickBot="1">
      <c r="A83" s="6"/>
      <c r="B83" s="6">
        <f>SUBTOTAL(9,B82:B82)</f>
        <v>2464.3000000000002</v>
      </c>
      <c r="C83" s="6"/>
      <c r="D83" s="6">
        <f>SUBTOTAL(9,D82:D82)</f>
        <v>17602.2</v>
      </c>
    </row>
    <row r="84" spans="1:4" ht="15.75" thickBot="1">
      <c r="A84" s="6" t="s">
        <v>73</v>
      </c>
      <c r="B84" s="6">
        <v>6864.86</v>
      </c>
      <c r="C84" s="6" t="s">
        <v>5</v>
      </c>
      <c r="D84" s="6">
        <v>17602.2</v>
      </c>
    </row>
    <row r="85" spans="1:4" ht="15.75" thickBot="1">
      <c r="A85" s="6"/>
      <c r="B85" s="6">
        <f>SUBTOTAL(9,B84:B84)</f>
        <v>6864.86</v>
      </c>
      <c r="C85" s="6"/>
      <c r="D85" s="6">
        <f>SUBTOTAL(9,D84:D84)</f>
        <v>17602.2</v>
      </c>
    </row>
    <row r="86" spans="1:4" ht="15.75" thickBot="1">
      <c r="A86" s="6" t="s">
        <v>74</v>
      </c>
      <c r="B86" s="6">
        <v>173.86</v>
      </c>
      <c r="C86" s="6" t="s">
        <v>6</v>
      </c>
      <c r="D86" s="6">
        <v>2</v>
      </c>
    </row>
    <row r="87" spans="1:4" ht="15.75" thickBot="1">
      <c r="A87" s="6"/>
      <c r="B87" s="6">
        <f>SUBTOTAL(9,B86:B86)</f>
        <v>173.86</v>
      </c>
      <c r="C87" s="6"/>
      <c r="D87" s="6">
        <f>SUBTOTAL(9,D86:D86)</f>
        <v>2</v>
      </c>
    </row>
    <row r="88" spans="1:4" ht="15.75" thickBot="1">
      <c r="A88" s="6" t="s">
        <v>75</v>
      </c>
      <c r="B88" s="6">
        <v>143.85</v>
      </c>
      <c r="C88" s="6" t="s">
        <v>6</v>
      </c>
      <c r="D88" s="6">
        <v>1</v>
      </c>
    </row>
    <row r="89" spans="1:4" ht="15.75" thickBot="1">
      <c r="A89" s="6"/>
      <c r="B89" s="6">
        <f>SUBTOTAL(9,B88:B88)</f>
        <v>143.85</v>
      </c>
      <c r="C89" s="6"/>
      <c r="D89" s="6">
        <f>SUBTOTAL(9,D88:D88)</f>
        <v>1</v>
      </c>
    </row>
    <row r="90" spans="1:4" ht="15.75" thickBot="1">
      <c r="A90" s="6" t="s">
        <v>104</v>
      </c>
      <c r="B90" s="6">
        <v>607.30999999999995</v>
      </c>
      <c r="C90" s="6" t="s">
        <v>6</v>
      </c>
      <c r="D90" s="6">
        <v>1</v>
      </c>
    </row>
    <row r="91" spans="1:4" ht="15.75" thickBot="1">
      <c r="A91" s="6"/>
      <c r="B91" s="6">
        <f>SUBTOTAL(9,B90:B90)</f>
        <v>607.30999999999995</v>
      </c>
      <c r="C91" s="6"/>
      <c r="D91" s="6">
        <f>SUBTOTAL(9,D90:D90)</f>
        <v>1</v>
      </c>
    </row>
    <row r="92" spans="1:4" ht="15.75" thickBot="1">
      <c r="A92" s="6" t="s">
        <v>105</v>
      </c>
      <c r="B92" s="6">
        <v>810.42</v>
      </c>
      <c r="C92" s="6" t="s">
        <v>106</v>
      </c>
      <c r="D92" s="6">
        <v>3</v>
      </c>
    </row>
    <row r="93" spans="1:4" ht="15.75" thickBot="1">
      <c r="A93" s="6"/>
      <c r="B93" s="6">
        <f>SUBTOTAL(9,B92:B92)</f>
        <v>810.42</v>
      </c>
      <c r="C93" s="6"/>
      <c r="D93" s="6">
        <f>SUBTOTAL(9,D92:D92)</f>
        <v>3</v>
      </c>
    </row>
    <row r="94" spans="1:4" ht="15.75" thickBot="1">
      <c r="A94" s="6" t="s">
        <v>107</v>
      </c>
      <c r="B94" s="6">
        <v>108</v>
      </c>
      <c r="C94" s="6" t="s">
        <v>108</v>
      </c>
      <c r="D94" s="6">
        <v>0.12</v>
      </c>
    </row>
    <row r="95" spans="1:4" ht="15.75" thickBot="1">
      <c r="A95" s="6"/>
      <c r="B95" s="6">
        <f>SUBTOTAL(9,B94:B94)</f>
        <v>108</v>
      </c>
      <c r="C95" s="6"/>
      <c r="D95" s="6">
        <f>SUBTOTAL(9,D94:D94)</f>
        <v>0.12</v>
      </c>
    </row>
    <row r="96" spans="1:4" ht="15.75" thickBot="1">
      <c r="A96" s="6" t="s">
        <v>76</v>
      </c>
      <c r="B96" s="6">
        <v>379.95</v>
      </c>
      <c r="C96" s="6" t="s">
        <v>5</v>
      </c>
      <c r="D96" s="6">
        <v>85</v>
      </c>
    </row>
    <row r="97" spans="1:4" ht="15.75" thickBot="1">
      <c r="A97" s="6"/>
      <c r="B97" s="6">
        <f>SUBTOTAL(9,B96:B96)</f>
        <v>379.95</v>
      </c>
      <c r="C97" s="6"/>
      <c r="D97" s="6">
        <f>SUBTOTAL(9,D96:D96)</f>
        <v>85</v>
      </c>
    </row>
    <row r="98" spans="1:4" ht="15.75" thickBot="1">
      <c r="A98" s="6" t="s">
        <v>109</v>
      </c>
      <c r="B98" s="6">
        <v>828.4</v>
      </c>
      <c r="C98" s="6" t="s">
        <v>7</v>
      </c>
      <c r="D98" s="6">
        <v>20</v>
      </c>
    </row>
    <row r="99" spans="1:4" ht="15.75" thickBot="1">
      <c r="A99" s="6"/>
      <c r="B99" s="6">
        <f>SUBTOTAL(9,B98:B98)</f>
        <v>828.4</v>
      </c>
      <c r="C99" s="6"/>
      <c r="D99" s="6">
        <f>SUBTOTAL(9,D98:D98)</f>
        <v>20</v>
      </c>
    </row>
    <row r="100" spans="1:4" ht="15.75" thickBot="1">
      <c r="A100" s="6" t="s">
        <v>34</v>
      </c>
      <c r="B100" s="6">
        <v>1395.87</v>
      </c>
      <c r="C100" s="6" t="s">
        <v>7</v>
      </c>
      <c r="D100" s="6">
        <v>7</v>
      </c>
    </row>
    <row r="101" spans="1:4" ht="15.75" thickBot="1">
      <c r="A101" s="6"/>
      <c r="B101" s="6">
        <f>SUBTOTAL(9,B100:B100)</f>
        <v>1395.87</v>
      </c>
      <c r="C101" s="6"/>
      <c r="D101" s="6">
        <f>SUBTOTAL(9,D100:D100)</f>
        <v>7</v>
      </c>
    </row>
    <row r="102" spans="1:4" ht="15.75" thickBot="1">
      <c r="A102" s="6" t="s">
        <v>110</v>
      </c>
      <c r="B102" s="6">
        <v>338148.8</v>
      </c>
      <c r="C102" s="6" t="s">
        <v>5</v>
      </c>
      <c r="D102" s="6">
        <v>880</v>
      </c>
    </row>
    <row r="103" spans="1:4" ht="15.75" thickBot="1">
      <c r="A103" s="6"/>
      <c r="B103" s="6">
        <f>SUBTOTAL(9,B102:B102)</f>
        <v>338148.8</v>
      </c>
      <c r="C103" s="6"/>
      <c r="D103" s="6">
        <f>SUBTOTAL(9,D102:D102)</f>
        <v>880</v>
      </c>
    </row>
    <row r="104" spans="1:4" ht="15.75" thickBot="1">
      <c r="A104" s="6" t="s">
        <v>111</v>
      </c>
      <c r="B104" s="6">
        <v>47214</v>
      </c>
      <c r="C104" s="6" t="s">
        <v>112</v>
      </c>
      <c r="D104" s="6">
        <v>1</v>
      </c>
    </row>
    <row r="105" spans="1:4" ht="15.75" thickBot="1">
      <c r="A105" s="6"/>
      <c r="B105" s="6">
        <f>SUBTOTAL(9,B104:B104)</f>
        <v>47214</v>
      </c>
      <c r="C105" s="6"/>
      <c r="D105" s="6">
        <f>SUBTOTAL(9,D104:D104)</f>
        <v>1</v>
      </c>
    </row>
    <row r="106" spans="1:4" ht="15.75" thickBot="1">
      <c r="A106" s="6"/>
      <c r="B106" s="6">
        <f>SUBTOTAL(9,B5:B104)</f>
        <v>1077127.45</v>
      </c>
      <c r="C106" s="6"/>
      <c r="D106" s="6">
        <f>SUBTOTAL(9,D5:D104)</f>
        <v>286180.6700000001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Лист4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2019-03-07T04:22:21Z</cp:lastPrinted>
  <dcterms:created xsi:type="dcterms:W3CDTF">2016-03-18T02:51:51Z</dcterms:created>
  <dcterms:modified xsi:type="dcterms:W3CDTF">2019-03-07T05:05:35Z</dcterms:modified>
</cp:coreProperties>
</file>