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Лист1!$A$1:$E$109</definedName>
  </definedNames>
  <calcPr calcId="124519"/>
</workbook>
</file>

<file path=xl/calcChain.xml><?xml version="1.0" encoding="utf-8"?>
<calcChain xmlns="http://schemas.openxmlformats.org/spreadsheetml/2006/main">
  <c r="C108" i="1"/>
  <c r="C105"/>
  <c r="C7"/>
  <c r="C103" l="1"/>
  <c r="C97"/>
  <c r="C94"/>
  <c r="C86"/>
  <c r="C83"/>
  <c r="C53"/>
  <c r="C29"/>
  <c r="C22"/>
  <c r="C18"/>
  <c r="C15"/>
  <c r="C12"/>
  <c r="C9" l="1"/>
  <c r="C109" l="1"/>
  <c r="C110" s="1"/>
  <c r="C111" s="1"/>
  <c r="C106"/>
  <c r="B86"/>
  <c r="C8" l="1"/>
  <c r="C10" s="1"/>
  <c r="B103" l="1"/>
  <c r="B91"/>
  <c r="C90" l="1"/>
  <c r="B106"/>
  <c r="B105" s="1"/>
  <c r="B97"/>
  <c r="B94"/>
  <c r="B92"/>
  <c r="B89"/>
  <c r="C89" s="1"/>
  <c r="B18"/>
  <c r="B15"/>
  <c r="B12"/>
  <c r="B108" l="1"/>
</calcChain>
</file>

<file path=xl/sharedStrings.xml><?xml version="1.0" encoding="utf-8"?>
<sst xmlns="http://schemas.openxmlformats.org/spreadsheetml/2006/main" count="281" uniqueCount="144">
  <si>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</si>
  <si>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</si>
  <si>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</si>
  <si>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</si>
  <si>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</si>
  <si>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</si>
  <si>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</si>
  <si>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</si>
  <si>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</si>
  <si>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</si>
  <si>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</si>
  <si>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</si>
  <si>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</si>
  <si>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</si>
  <si>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</si>
  <si>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</si>
  <si>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</si>
  <si>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</si>
  <si>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</si>
  <si>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</si>
  <si>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</si>
  <si>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</si>
  <si>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</si>
  <si>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</si>
  <si>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Смена вентиля, д. 20 мм</t>
  </si>
  <si>
    <t>Смена труб ГВС д.20</t>
  </si>
  <si>
    <t>Смена труб ХВС д.20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</si>
  <si>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</si>
  <si>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</si>
  <si>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</si>
  <si>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</si>
  <si>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</si>
  <si>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</si>
  <si>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</si>
  <si>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</si>
  <si>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</si>
  <si>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</si>
  <si>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</si>
  <si>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</si>
  <si>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</si>
  <si>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</si>
  <si>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</si>
  <si>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</si>
  <si>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</si>
  <si>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1,2 кв. 2017 г. коэф.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</si>
  <si>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</si>
  <si>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</si>
  <si>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</si>
  <si>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</si>
  <si>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</si>
  <si>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</si>
  <si>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</si>
  <si>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</si>
  <si>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</si>
  <si>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</si>
  <si>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</si>
  <si>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</si>
  <si>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</si>
  <si>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</si>
  <si>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</si>
  <si>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</si>
  <si>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</si>
  <si>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</si>
  <si>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Выезд а/машины по заявке</t>
  </si>
  <si>
    <t>выезд</t>
  </si>
  <si>
    <t>1 стояк</t>
  </si>
  <si>
    <t>1м</t>
  </si>
  <si>
    <t>Смена труб канализации д. 50</t>
  </si>
  <si>
    <t>Устранение свищей хомутами</t>
  </si>
  <si>
    <t>осмотр подвала</t>
  </si>
  <si>
    <t>раз</t>
  </si>
  <si>
    <t>Прочистка труб ХВС</t>
  </si>
  <si>
    <t>м3</t>
  </si>
  <si>
    <t>песок</t>
  </si>
  <si>
    <t>прочистка канализационной сети внутренней</t>
  </si>
  <si>
    <t>Замена электропроводки</t>
  </si>
  <si>
    <t>Очистка канализационной сети</t>
  </si>
  <si>
    <t>Смена вентиля до д.32</t>
  </si>
  <si>
    <t>Смена труб канализации д. 100</t>
  </si>
  <si>
    <t>замена эл. лампочки накаливания</t>
  </si>
  <si>
    <t>замена электро-патрона</t>
  </si>
  <si>
    <t>навеска замка</t>
  </si>
  <si>
    <t>ремонт кровли материалом "Бикрост", с учетом работы вышки</t>
  </si>
  <si>
    <t>ремонт кровли материалом "Бикрост", с учетом работ</t>
  </si>
  <si>
    <t>руб.</t>
  </si>
  <si>
    <t xml:space="preserve">Годовая фактическая стоимость работ (услуг) </t>
  </si>
  <si>
    <t>Замена пакетных выключателей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</si>
  <si>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</si>
  <si>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</si>
  <si>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Смена труб ХВС д. 32 мм</t>
  </si>
  <si>
    <t>замена эл.выключателя</t>
  </si>
  <si>
    <t>ревизия контактного соединения, аварийный осмотр ВРУ</t>
  </si>
  <si>
    <t>ревизия контактного соединения, аварийный осмотр В</t>
  </si>
  <si>
    <t>Адрес: 1 мкр., д. 39</t>
  </si>
  <si>
    <t>Горячая вода (ОДН) 3,4 кв.от 6 до 9 эт. к=1;</t>
  </si>
  <si>
    <t>Заделка отверстий в кирпичных стенах</t>
  </si>
  <si>
    <t>Закрытие и открытие стояков</t>
  </si>
  <si>
    <t>Прочистка труб хвс</t>
  </si>
  <si>
    <t>Ремонт вентелей д. 20-32</t>
  </si>
  <si>
    <t>Ремонт дверных полотен</t>
  </si>
  <si>
    <t>Ремонт канализационной трубы</t>
  </si>
  <si>
    <t>Ремонт металлических дверей</t>
  </si>
  <si>
    <t>Ремонт перил</t>
  </si>
  <si>
    <t>Смена вентиля до 20 мм. (с материалом)</t>
  </si>
  <si>
    <t>Смена задвижек диаметром 50</t>
  </si>
  <si>
    <t>Смена стекол</t>
  </si>
  <si>
    <t>Смена труб ГВС д.32</t>
  </si>
  <si>
    <t>Смена труб ГВС д.50</t>
  </si>
  <si>
    <t>Смена труб ХВС д.32</t>
  </si>
  <si>
    <t>Смена труб ХВС д.50</t>
  </si>
  <si>
    <t>Содержание ДРС 1,2 кв. 2017 г. к=1</t>
  </si>
  <si>
    <t>Содержание ДРС 3,4 кв. 2017 г. коэф. 1</t>
  </si>
  <si>
    <t>Содержание мусопровода 3,4 кв. 2017 г.к=1</t>
  </si>
  <si>
    <t>Содержание мусоропровода 1,2 кв.2017г. к=1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</si>
  <si>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</si>
  <si>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</si>
  <si>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</si>
  <si>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</si>
  <si>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Уборка МОП 1,2 кв. 2017 коэф. 1</t>
  </si>
  <si>
    <t>Уборка МОП 3,4 кв. 2017 г. коэф. 0,9; 1</t>
  </si>
  <si>
    <t>Уборка придомовой территории 1,2 кв. 2017 г. коэф. 0,85; 0,9</t>
  </si>
  <si>
    <t>Уборка придомовой территории 3,4 кв. 2017 г. коэф. 0,85;0,9;</t>
  </si>
  <si>
    <t>Установка пружины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</si>
  <si>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</si>
  <si>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</si>
  <si>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свищей/сварочные работы</t>
  </si>
  <si>
    <t>1 шов</t>
  </si>
  <si>
    <t>Холодная вода (ОДН), 3,4кв. 2017 г.МКД от 10 до 16 эт. к=0,9</t>
  </si>
  <si>
    <t>Холодная вода (ОДН), 3,4кв. 2017 г.МКД от 10 до 16</t>
  </si>
  <si>
    <t>замена прибора учета(с материалом)</t>
  </si>
  <si>
    <t>замена стояка кнс кв.128,132</t>
  </si>
  <si>
    <t>стояк</t>
  </si>
  <si>
    <t>изготовление и установка дверного блока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</si>
  <si>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</si>
  <si>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</si>
  <si>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проведение профилактических работ по насосным станциям</t>
  </si>
  <si>
    <t>проведение профилактических работ по насосным стан</t>
  </si>
  <si>
    <t>профнастил С 10</t>
  </si>
  <si>
    <t>ремонт мусоропровода</t>
  </si>
  <si>
    <t>ремонт подъезда № 3</t>
  </si>
  <si>
    <t>установка поручней дл -3м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</si>
  <si>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</si>
  <si>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</si>
  <si>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Старшие по дому (льготы)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</si>
</sst>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6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10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topLeftCell="A97" workbookViewId="0">
      <selection activeCell="H111" sqref="H111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2" customWidth="1"/>
    <col min="7" max="16384" width="9.140625" style="22"/>
  </cols>
  <sheetData>
    <row r="1" spans="1:5" ht="37.5" customHeight="1">
      <c r="A1" s="32" t="s">
        <v>11</v>
      </c>
      <c r="B1" s="32"/>
      <c r="C1" s="32"/>
      <c r="D1" s="32"/>
      <c r="E1" s="32"/>
    </row>
    <row r="2" spans="1:5" ht="17.25" customHeight="1">
      <c r="A2" s="6" t="s">
        <v>93</v>
      </c>
      <c r="B2" s="7" t="s">
        <v>9</v>
      </c>
      <c r="C2" s="34" t="s">
        <v>12</v>
      </c>
      <c r="D2" s="34"/>
      <c r="E2" s="34"/>
    </row>
    <row r="3" spans="1:5" ht="57">
      <c r="A3" s="23" t="s">
        <v>4</v>
      </c>
      <c r="B3" s="1" t="s">
        <v>1</v>
      </c>
      <c r="C3" s="4" t="s">
        <v>85</v>
      </c>
      <c r="D3" s="8" t="s">
        <v>2</v>
      </c>
      <c r="E3" s="9" t="s">
        <v>3</v>
      </c>
    </row>
    <row r="4" spans="1:5">
      <c r="A4" s="23" t="s">
        <v>13</v>
      </c>
      <c r="B4" s="1"/>
      <c r="C4" s="4">
        <v>-2118843.33</v>
      </c>
      <c r="D4" s="28" t="s">
        <v>84</v>
      </c>
      <c r="E4" s="9"/>
    </row>
    <row r="5" spans="1:5" ht="28.5">
      <c r="A5" s="23" t="s">
        <v>14</v>
      </c>
      <c r="B5" s="1"/>
      <c r="C5" s="4">
        <v>2412573.4900000002</v>
      </c>
      <c r="D5" s="28" t="s">
        <v>84</v>
      </c>
      <c r="E5" s="9"/>
    </row>
    <row r="6" spans="1:5">
      <c r="A6" s="23" t="s">
        <v>15</v>
      </c>
      <c r="B6" s="1"/>
      <c r="C6" s="4">
        <v>2715627.96</v>
      </c>
      <c r="D6" s="28" t="s">
        <v>84</v>
      </c>
      <c r="E6" s="9"/>
    </row>
    <row r="7" spans="1:5">
      <c r="A7" s="23" t="s">
        <v>142</v>
      </c>
      <c r="B7" s="1"/>
      <c r="C7" s="4">
        <f>C6-C5</f>
        <v>303054.46999999974</v>
      </c>
      <c r="D7" s="28" t="s">
        <v>84</v>
      </c>
      <c r="E7" s="9"/>
    </row>
    <row r="8" spans="1:5">
      <c r="A8" s="23" t="s">
        <v>16</v>
      </c>
      <c r="B8" s="1"/>
      <c r="C8" s="4">
        <f>C9</f>
        <v>27144</v>
      </c>
      <c r="D8" s="28" t="s">
        <v>84</v>
      </c>
      <c r="E8" s="9"/>
    </row>
    <row r="9" spans="1:5">
      <c r="A9" s="23" t="s">
        <v>17</v>
      </c>
      <c r="B9" s="1"/>
      <c r="C9" s="31">
        <f>1200*12+1062*12</f>
        <v>27144</v>
      </c>
      <c r="D9" s="28" t="s">
        <v>84</v>
      </c>
      <c r="E9" s="9"/>
    </row>
    <row r="10" spans="1:5">
      <c r="A10" s="21" t="s">
        <v>18</v>
      </c>
      <c r="B10" s="10"/>
      <c r="C10" s="11">
        <f>C5+C8</f>
        <v>2439717.4900000002</v>
      </c>
      <c r="D10" s="28" t="s">
        <v>84</v>
      </c>
      <c r="E10" s="2"/>
    </row>
    <row r="11" spans="1:5">
      <c r="A11" s="33" t="s">
        <v>19</v>
      </c>
      <c r="B11" s="33"/>
      <c r="C11" s="33"/>
      <c r="D11" s="33"/>
      <c r="E11" s="33"/>
    </row>
    <row r="12" spans="1:5" ht="29.25" thickBot="1">
      <c r="A12" s="21" t="s">
        <v>36</v>
      </c>
      <c r="B12" s="10" t="e">
        <f>#REF!</f>
        <v>#REF!</v>
      </c>
      <c r="C12" s="11">
        <f>C13+C14</f>
        <v>349639.56</v>
      </c>
      <c r="D12" s="3"/>
      <c r="E12" s="2"/>
    </row>
    <row r="13" spans="1:5" customFormat="1" ht="15.75" outlineLevel="2" thickBot="1">
      <c r="A13" s="25" t="s">
        <v>28</v>
      </c>
      <c r="B13" s="25" t="s">
        <v>29</v>
      </c>
      <c r="C13" s="30">
        <v>169245.82</v>
      </c>
      <c r="D13" s="25" t="s">
        <v>5</v>
      </c>
      <c r="E13" s="25">
        <v>50672.4</v>
      </c>
    </row>
    <row r="14" spans="1:5" customFormat="1" ht="15.75" outlineLevel="2" thickBot="1">
      <c r="A14" s="25" t="s">
        <v>30</v>
      </c>
      <c r="B14" s="25" t="s">
        <v>31</v>
      </c>
      <c r="C14" s="30">
        <v>180393.74</v>
      </c>
      <c r="D14" s="25" t="s">
        <v>5</v>
      </c>
      <c r="E14" s="25">
        <v>50672.4</v>
      </c>
    </row>
    <row r="15" spans="1:5" ht="29.25" thickBot="1">
      <c r="A15" s="21" t="s">
        <v>37</v>
      </c>
      <c r="B15" s="10" t="e">
        <f>#REF!</f>
        <v>#REF!</v>
      </c>
      <c r="C15" s="11">
        <f>C16+C17</f>
        <v>141931.26999999999</v>
      </c>
      <c r="D15" s="3"/>
      <c r="E15" s="2"/>
    </row>
    <row r="16" spans="1:5" customFormat="1" ht="15.75" outlineLevel="2" thickBot="1">
      <c r="A16" s="25" t="s">
        <v>118</v>
      </c>
      <c r="B16" s="25" t="s">
        <v>118</v>
      </c>
      <c r="C16" s="30">
        <v>68963.009999999995</v>
      </c>
      <c r="D16" s="25" t="s">
        <v>5</v>
      </c>
      <c r="E16" s="25">
        <v>50708.1</v>
      </c>
    </row>
    <row r="17" spans="1:5" customFormat="1" ht="15.75" outlineLevel="2" thickBot="1">
      <c r="A17" s="25" t="s">
        <v>119</v>
      </c>
      <c r="B17" s="25" t="s">
        <v>119</v>
      </c>
      <c r="C17" s="30">
        <v>72968.259999999995</v>
      </c>
      <c r="D17" s="25" t="s">
        <v>5</v>
      </c>
      <c r="E17" s="25">
        <v>50672.4</v>
      </c>
    </row>
    <row r="18" spans="1:5" ht="29.25" thickBot="1">
      <c r="A18" s="21" t="s">
        <v>38</v>
      </c>
      <c r="B18" s="12" t="e">
        <f>#REF!+#REF!</f>
        <v>#REF!</v>
      </c>
      <c r="C18" s="11">
        <f>C19+C20+C21</f>
        <v>249982</v>
      </c>
      <c r="D18" s="5"/>
      <c r="E18" s="2"/>
    </row>
    <row r="19" spans="1:5" customFormat="1" ht="15.75" outlineLevel="2" thickBot="1">
      <c r="A19" s="25" t="s">
        <v>32</v>
      </c>
      <c r="B19" s="25" t="s">
        <v>32</v>
      </c>
      <c r="C19" s="30">
        <v>104617</v>
      </c>
      <c r="D19" s="25" t="s">
        <v>33</v>
      </c>
      <c r="E19" s="25">
        <v>2330</v>
      </c>
    </row>
    <row r="20" spans="1:5" customFormat="1" ht="15.75" outlineLevel="2" thickBot="1">
      <c r="A20" s="25" t="s">
        <v>34</v>
      </c>
      <c r="B20" s="25" t="s">
        <v>34</v>
      </c>
      <c r="C20" s="30">
        <v>129288</v>
      </c>
      <c r="D20" s="25" t="s">
        <v>33</v>
      </c>
      <c r="E20" s="25">
        <v>2400</v>
      </c>
    </row>
    <row r="21" spans="1:5" customFormat="1" ht="15.75" outlineLevel="2" thickBot="1">
      <c r="A21" s="25" t="s">
        <v>35</v>
      </c>
      <c r="B21" s="25" t="s">
        <v>35</v>
      </c>
      <c r="C21" s="30">
        <v>16077</v>
      </c>
      <c r="D21" s="25" t="s">
        <v>33</v>
      </c>
      <c r="E21" s="25">
        <v>2330</v>
      </c>
    </row>
    <row r="22" spans="1:5" ht="43.5" thickBot="1">
      <c r="A22" s="21" t="s">
        <v>39</v>
      </c>
      <c r="B22" s="10"/>
      <c r="C22" s="11">
        <f>SUM(C23:C28)</f>
        <v>162812.74</v>
      </c>
      <c r="D22" s="3"/>
      <c r="E22" s="2"/>
    </row>
    <row r="23" spans="1:5" customFormat="1" ht="15.75" outlineLevel="2" thickBot="1">
      <c r="A23" s="25" t="s">
        <v>94</v>
      </c>
      <c r="B23" s="25" t="s">
        <v>94</v>
      </c>
      <c r="C23" s="30">
        <v>4053.79</v>
      </c>
      <c r="D23" s="25" t="s">
        <v>5</v>
      </c>
      <c r="E23" s="25">
        <v>50672.4</v>
      </c>
    </row>
    <row r="24" spans="1:5" customFormat="1" ht="15.75" outlineLevel="2" thickBot="1">
      <c r="A24" s="25" t="s">
        <v>40</v>
      </c>
      <c r="B24" s="25" t="s">
        <v>41</v>
      </c>
      <c r="C24" s="30">
        <v>6638.15</v>
      </c>
      <c r="D24" s="25" t="s">
        <v>5</v>
      </c>
      <c r="E24" s="25">
        <v>135.059</v>
      </c>
    </row>
    <row r="25" spans="1:5" customFormat="1" ht="15.75" outlineLevel="2" thickBot="1">
      <c r="A25" s="25" t="s">
        <v>127</v>
      </c>
      <c r="B25" s="25" t="s">
        <v>128</v>
      </c>
      <c r="C25" s="30">
        <v>4560.5200000000004</v>
      </c>
      <c r="D25" s="25" t="s">
        <v>5</v>
      </c>
      <c r="E25" s="25">
        <v>50672.4</v>
      </c>
    </row>
    <row r="26" spans="1:5" customFormat="1" ht="15.75" outlineLevel="2" thickBot="1">
      <c r="A26" s="25" t="s">
        <v>20</v>
      </c>
      <c r="B26" s="25" t="s">
        <v>21</v>
      </c>
      <c r="C26" s="30">
        <v>7201.61</v>
      </c>
      <c r="D26" s="25" t="s">
        <v>5</v>
      </c>
      <c r="E26" s="25">
        <v>344.41</v>
      </c>
    </row>
    <row r="27" spans="1:5" customFormat="1" ht="15.75" outlineLevel="2" thickBot="1">
      <c r="A27" s="25" t="s">
        <v>42</v>
      </c>
      <c r="B27" s="25" t="s">
        <v>43</v>
      </c>
      <c r="C27" s="30">
        <v>63340.5</v>
      </c>
      <c r="D27" s="25" t="s">
        <v>5</v>
      </c>
      <c r="E27" s="25">
        <v>50672.4</v>
      </c>
    </row>
    <row r="28" spans="1:5" customFormat="1" ht="15.75" outlineLevel="2" thickBot="1">
      <c r="A28" s="25" t="s">
        <v>22</v>
      </c>
      <c r="B28" s="25" t="s">
        <v>23</v>
      </c>
      <c r="C28" s="30">
        <v>77018.17</v>
      </c>
      <c r="D28" s="25" t="s">
        <v>5</v>
      </c>
      <c r="E28" s="25">
        <v>23059.333999999999</v>
      </c>
    </row>
    <row r="29" spans="1:5" ht="43.5" outlineLevel="1" thickBot="1">
      <c r="A29" s="21" t="s">
        <v>49</v>
      </c>
      <c r="B29" s="24"/>
      <c r="C29" s="11">
        <f>SUM(C30:C52)</f>
        <v>218197.45</v>
      </c>
      <c r="D29" s="24"/>
      <c r="E29" s="24"/>
    </row>
    <row r="30" spans="1:5" customFormat="1" ht="15.75" outlineLevel="2" thickBot="1">
      <c r="A30" s="25" t="s">
        <v>63</v>
      </c>
      <c r="B30" s="25" t="s">
        <v>63</v>
      </c>
      <c r="C30" s="30">
        <v>2422.65</v>
      </c>
      <c r="D30" s="25" t="s">
        <v>64</v>
      </c>
      <c r="E30" s="25">
        <v>5</v>
      </c>
    </row>
    <row r="31" spans="1:5" customFormat="1" ht="15.75" outlineLevel="2" thickBot="1">
      <c r="A31" s="25" t="s">
        <v>95</v>
      </c>
      <c r="B31" s="25" t="s">
        <v>95</v>
      </c>
      <c r="C31" s="30">
        <v>5703.16</v>
      </c>
      <c r="D31" s="25" t="s">
        <v>72</v>
      </c>
      <c r="E31" s="25">
        <v>0.4</v>
      </c>
    </row>
    <row r="32" spans="1:5" customFormat="1" ht="15.75" outlineLevel="2" thickBot="1">
      <c r="A32" s="25" t="s">
        <v>99</v>
      </c>
      <c r="B32" s="25" t="s">
        <v>99</v>
      </c>
      <c r="C32" s="30">
        <v>2535.48</v>
      </c>
      <c r="D32" s="25" t="s">
        <v>6</v>
      </c>
      <c r="E32" s="25">
        <v>2</v>
      </c>
    </row>
    <row r="33" spans="1:5" customFormat="1" ht="15.75" outlineLevel="2" thickBot="1">
      <c r="A33" s="25" t="s">
        <v>99</v>
      </c>
      <c r="B33" s="25" t="s">
        <v>99</v>
      </c>
      <c r="C33" s="30">
        <v>1040.02</v>
      </c>
      <c r="D33" s="25" t="s">
        <v>6</v>
      </c>
      <c r="E33" s="25">
        <v>2</v>
      </c>
    </row>
    <row r="34" spans="1:5" customFormat="1" ht="15.75" outlineLevel="2" thickBot="1">
      <c r="A34" s="25" t="s">
        <v>87</v>
      </c>
      <c r="B34" s="25" t="s">
        <v>88</v>
      </c>
      <c r="C34" s="30">
        <v>12597.6</v>
      </c>
      <c r="D34" s="25" t="s">
        <v>7</v>
      </c>
      <c r="E34" s="25">
        <v>16</v>
      </c>
    </row>
    <row r="35" spans="1:5" customFormat="1" ht="15.75" outlineLevel="2" thickBot="1">
      <c r="A35" s="25" t="s">
        <v>101</v>
      </c>
      <c r="B35" s="25" t="s">
        <v>101</v>
      </c>
      <c r="C35" s="30">
        <v>5591.38</v>
      </c>
      <c r="D35" s="25" t="s">
        <v>6</v>
      </c>
      <c r="E35" s="25">
        <v>2</v>
      </c>
    </row>
    <row r="36" spans="1:5" customFormat="1" ht="15.75" outlineLevel="2" thickBot="1">
      <c r="A36" s="25" t="s">
        <v>102</v>
      </c>
      <c r="B36" s="25" t="s">
        <v>102</v>
      </c>
      <c r="C36" s="30">
        <v>241.02</v>
      </c>
      <c r="D36" s="25" t="s">
        <v>7</v>
      </c>
      <c r="E36" s="25">
        <v>1.5</v>
      </c>
    </row>
    <row r="37" spans="1:5" customFormat="1" ht="15.75" outlineLevel="2" thickBot="1">
      <c r="A37" s="25" t="s">
        <v>105</v>
      </c>
      <c r="B37" s="25" t="s">
        <v>105</v>
      </c>
      <c r="C37" s="30">
        <v>1018.9</v>
      </c>
      <c r="D37" s="25" t="s">
        <v>5</v>
      </c>
      <c r="E37" s="25">
        <v>1.5</v>
      </c>
    </row>
    <row r="38" spans="1:5" customFormat="1" ht="15.75" outlineLevel="2" thickBot="1">
      <c r="A38" s="25" t="s">
        <v>122</v>
      </c>
      <c r="B38" s="25" t="s">
        <v>122</v>
      </c>
      <c r="C38" s="30">
        <v>420.6</v>
      </c>
      <c r="D38" s="25" t="s">
        <v>6</v>
      </c>
      <c r="E38" s="25">
        <v>1</v>
      </c>
    </row>
    <row r="39" spans="1:5" customFormat="1" ht="15.75" outlineLevel="2" thickBot="1">
      <c r="A39" s="25" t="s">
        <v>123</v>
      </c>
      <c r="B39" s="25" t="s">
        <v>124</v>
      </c>
      <c r="C39" s="30">
        <v>15519.63</v>
      </c>
      <c r="D39" s="25" t="s">
        <v>6</v>
      </c>
      <c r="E39" s="25">
        <v>7</v>
      </c>
    </row>
    <row r="40" spans="1:5" customFormat="1" ht="15.75" outlineLevel="2" thickBot="1">
      <c r="A40" s="25" t="s">
        <v>129</v>
      </c>
      <c r="B40" s="25" t="s">
        <v>129</v>
      </c>
      <c r="C40" s="30">
        <v>3113.52</v>
      </c>
      <c r="D40" s="25" t="s">
        <v>6</v>
      </c>
      <c r="E40" s="25">
        <v>3</v>
      </c>
    </row>
    <row r="41" spans="1:5" customFormat="1" ht="15.75" outlineLevel="2" thickBot="1">
      <c r="A41" s="25" t="s">
        <v>79</v>
      </c>
      <c r="B41" s="25" t="s">
        <v>79</v>
      </c>
      <c r="C41" s="30">
        <v>6519.75</v>
      </c>
      <c r="D41" s="25" t="s">
        <v>6</v>
      </c>
      <c r="E41" s="25">
        <v>75</v>
      </c>
    </row>
    <row r="42" spans="1:5" customFormat="1" ht="15.75" outlineLevel="2" thickBot="1">
      <c r="A42" s="25" t="s">
        <v>90</v>
      </c>
      <c r="B42" s="25" t="s">
        <v>90</v>
      </c>
      <c r="C42" s="30">
        <v>357.68</v>
      </c>
      <c r="D42" s="25" t="s">
        <v>6</v>
      </c>
      <c r="E42" s="25">
        <v>2</v>
      </c>
    </row>
    <row r="43" spans="1:5" customFormat="1" ht="15.75" outlineLevel="2" thickBot="1">
      <c r="A43" s="25" t="s">
        <v>80</v>
      </c>
      <c r="B43" s="25" t="s">
        <v>80</v>
      </c>
      <c r="C43" s="30">
        <v>2445.4499999999998</v>
      </c>
      <c r="D43" s="25" t="s">
        <v>6</v>
      </c>
      <c r="E43" s="25">
        <v>17</v>
      </c>
    </row>
    <row r="44" spans="1:5" customFormat="1" ht="15.75" outlineLevel="2" thickBot="1">
      <c r="A44" s="25" t="s">
        <v>132</v>
      </c>
      <c r="B44" s="25" t="s">
        <v>132</v>
      </c>
      <c r="C44" s="30">
        <v>12510.13</v>
      </c>
      <c r="D44" s="25" t="s">
        <v>5</v>
      </c>
      <c r="E44" s="25">
        <v>5.4</v>
      </c>
    </row>
    <row r="45" spans="1:5" customFormat="1" ht="15.75" outlineLevel="2" thickBot="1">
      <c r="A45" s="25" t="s">
        <v>133</v>
      </c>
      <c r="B45" s="25" t="s">
        <v>134</v>
      </c>
      <c r="C45" s="30">
        <v>2533.02</v>
      </c>
      <c r="D45" s="25" t="s">
        <v>6</v>
      </c>
      <c r="E45" s="25">
        <v>3</v>
      </c>
    </row>
    <row r="46" spans="1:5" customFormat="1" ht="15.75" outlineLevel="2" thickBot="1">
      <c r="A46" s="25" t="s">
        <v>81</v>
      </c>
      <c r="B46" s="25" t="s">
        <v>81</v>
      </c>
      <c r="C46" s="30">
        <v>1214.6199999999999</v>
      </c>
      <c r="D46" s="25" t="s">
        <v>6</v>
      </c>
      <c r="E46" s="25">
        <v>2</v>
      </c>
    </row>
    <row r="47" spans="1:5" customFormat="1" ht="15.75" outlineLevel="2" thickBot="1">
      <c r="A47" s="25" t="s">
        <v>69</v>
      </c>
      <c r="B47" s="25" t="s">
        <v>69</v>
      </c>
      <c r="C47" s="30">
        <v>540.28</v>
      </c>
      <c r="D47" s="25" t="s">
        <v>70</v>
      </c>
      <c r="E47" s="25">
        <v>2</v>
      </c>
    </row>
    <row r="48" spans="1:5" customFormat="1" ht="15.75" outlineLevel="2" thickBot="1">
      <c r="A48" s="25" t="s">
        <v>137</v>
      </c>
      <c r="B48" s="25" t="s">
        <v>137</v>
      </c>
      <c r="C48" s="30">
        <v>360.72</v>
      </c>
      <c r="D48" s="25" t="s">
        <v>5</v>
      </c>
      <c r="E48" s="25">
        <v>1.78</v>
      </c>
    </row>
    <row r="49" spans="1:5" customFormat="1" ht="15.75" outlineLevel="2" thickBot="1">
      <c r="A49" s="25" t="s">
        <v>82</v>
      </c>
      <c r="B49" s="25" t="s">
        <v>83</v>
      </c>
      <c r="C49" s="30">
        <v>30740.799999999999</v>
      </c>
      <c r="D49" s="25" t="s">
        <v>5</v>
      </c>
      <c r="E49" s="25">
        <v>80</v>
      </c>
    </row>
    <row r="50" spans="1:5" customFormat="1" ht="15.75" outlineLevel="2" thickBot="1">
      <c r="A50" s="25" t="s">
        <v>138</v>
      </c>
      <c r="B50" s="25" t="s">
        <v>138</v>
      </c>
      <c r="C50" s="30">
        <v>1501.04</v>
      </c>
      <c r="D50" s="25" t="s">
        <v>6</v>
      </c>
      <c r="E50" s="25">
        <v>3.5</v>
      </c>
    </row>
    <row r="51" spans="1:5" customFormat="1" ht="15.75" outlineLevel="2" thickBot="1">
      <c r="A51" s="25" t="s">
        <v>139</v>
      </c>
      <c r="B51" s="25" t="s">
        <v>139</v>
      </c>
      <c r="C51" s="30">
        <v>104852</v>
      </c>
      <c r="D51" s="25"/>
      <c r="E51" s="25">
        <v>1</v>
      </c>
    </row>
    <row r="52" spans="1:5" customFormat="1" ht="15.75" outlineLevel="2" thickBot="1">
      <c r="A52" s="25" t="s">
        <v>140</v>
      </c>
      <c r="B52" s="25" t="s">
        <v>140</v>
      </c>
      <c r="C52" s="30">
        <v>4418</v>
      </c>
      <c r="D52" s="25" t="s">
        <v>66</v>
      </c>
      <c r="E52" s="25">
        <v>40</v>
      </c>
    </row>
    <row r="53" spans="1:5" customFormat="1" ht="52.5" customHeight="1" outlineLevel="2" thickBot="1">
      <c r="A53" s="26" t="s">
        <v>50</v>
      </c>
      <c r="B53" s="27"/>
      <c r="C53" s="29">
        <f>SUM(C54:C82)</f>
        <v>269078.69</v>
      </c>
      <c r="D53" s="27"/>
      <c r="E53" s="27"/>
    </row>
    <row r="54" spans="1:5" customFormat="1" ht="15.75" outlineLevel="2" thickBot="1">
      <c r="A54" s="25" t="s">
        <v>96</v>
      </c>
      <c r="B54" s="25" t="s">
        <v>96</v>
      </c>
      <c r="C54" s="30">
        <v>7284.24</v>
      </c>
      <c r="D54" s="25" t="s">
        <v>65</v>
      </c>
      <c r="E54" s="25">
        <v>9</v>
      </c>
    </row>
    <row r="55" spans="1:5" customFormat="1" ht="15.75" outlineLevel="2" thickBot="1">
      <c r="A55" s="25" t="s">
        <v>86</v>
      </c>
      <c r="B55" s="25" t="s">
        <v>86</v>
      </c>
      <c r="C55" s="30">
        <v>395.71</v>
      </c>
      <c r="D55" s="25" t="s">
        <v>6</v>
      </c>
      <c r="E55" s="25">
        <v>1</v>
      </c>
    </row>
    <row r="56" spans="1:5" customFormat="1" ht="15.75" outlineLevel="2" thickBot="1">
      <c r="A56" s="25" t="s">
        <v>75</v>
      </c>
      <c r="B56" s="25" t="s">
        <v>75</v>
      </c>
      <c r="C56" s="30">
        <v>5907.99</v>
      </c>
      <c r="D56" s="25" t="s">
        <v>7</v>
      </c>
      <c r="E56" s="25">
        <v>33</v>
      </c>
    </row>
    <row r="57" spans="1:5" customFormat="1" ht="15.75" outlineLevel="2" thickBot="1">
      <c r="A57" s="25" t="s">
        <v>76</v>
      </c>
      <c r="B57" s="25" t="s">
        <v>76</v>
      </c>
      <c r="C57" s="30">
        <v>6456.1</v>
      </c>
      <c r="D57" s="25" t="s">
        <v>7</v>
      </c>
      <c r="E57" s="25">
        <v>23</v>
      </c>
    </row>
    <row r="58" spans="1:5" customFormat="1" ht="15.75" outlineLevel="2" thickBot="1">
      <c r="A58" s="25" t="s">
        <v>76</v>
      </c>
      <c r="B58" s="25" t="s">
        <v>76</v>
      </c>
      <c r="C58" s="30">
        <v>1964.9</v>
      </c>
      <c r="D58" s="25" t="s">
        <v>7</v>
      </c>
      <c r="E58" s="25">
        <v>7</v>
      </c>
    </row>
    <row r="59" spans="1:5" customFormat="1" ht="15.75" outlineLevel="2" thickBot="1">
      <c r="A59" s="25" t="s">
        <v>71</v>
      </c>
      <c r="B59" s="25" t="s">
        <v>71</v>
      </c>
      <c r="C59" s="30">
        <v>6448.1</v>
      </c>
      <c r="D59" s="25" t="s">
        <v>7</v>
      </c>
      <c r="E59" s="25">
        <v>17</v>
      </c>
    </row>
    <row r="60" spans="1:5" customFormat="1" ht="15.75" outlineLevel="2" thickBot="1">
      <c r="A60" s="25" t="s">
        <v>97</v>
      </c>
      <c r="B60" s="25" t="s">
        <v>97</v>
      </c>
      <c r="C60" s="30">
        <v>645</v>
      </c>
      <c r="D60" s="25" t="s">
        <v>7</v>
      </c>
      <c r="E60" s="25">
        <v>1</v>
      </c>
    </row>
    <row r="61" spans="1:5" customFormat="1" ht="15.75" outlineLevel="2" thickBot="1">
      <c r="A61" s="25" t="s">
        <v>98</v>
      </c>
      <c r="B61" s="25" t="s">
        <v>98</v>
      </c>
      <c r="C61" s="30">
        <v>767.26</v>
      </c>
      <c r="D61" s="25" t="s">
        <v>6</v>
      </c>
      <c r="E61" s="25">
        <v>2</v>
      </c>
    </row>
    <row r="62" spans="1:5" customFormat="1" ht="15.75" outlineLevel="2" thickBot="1">
      <c r="A62" s="25" t="s">
        <v>100</v>
      </c>
      <c r="B62" s="25" t="s">
        <v>100</v>
      </c>
      <c r="C62" s="30">
        <v>3495.1</v>
      </c>
      <c r="D62" s="25" t="s">
        <v>7</v>
      </c>
      <c r="E62" s="25">
        <v>5</v>
      </c>
    </row>
    <row r="63" spans="1:5" customFormat="1" ht="15.75" outlineLevel="2" thickBot="1">
      <c r="A63" s="25" t="s">
        <v>103</v>
      </c>
      <c r="B63" s="25" t="s">
        <v>103</v>
      </c>
      <c r="C63" s="30">
        <v>3837.8</v>
      </c>
      <c r="D63" s="25" t="s">
        <v>6</v>
      </c>
      <c r="E63" s="25">
        <v>2</v>
      </c>
    </row>
    <row r="64" spans="1:5" customFormat="1" ht="15.75" outlineLevel="2" thickBot="1">
      <c r="A64" s="25" t="s">
        <v>77</v>
      </c>
      <c r="B64" s="25" t="s">
        <v>77</v>
      </c>
      <c r="C64" s="30">
        <v>2082.2800000000002</v>
      </c>
      <c r="D64" s="25" t="s">
        <v>6</v>
      </c>
      <c r="E64" s="25">
        <v>1</v>
      </c>
    </row>
    <row r="65" spans="1:5" customFormat="1" ht="15.75" outlineLevel="2" thickBot="1">
      <c r="A65" s="25" t="s">
        <v>24</v>
      </c>
      <c r="B65" s="25" t="s">
        <v>24</v>
      </c>
      <c r="C65" s="30">
        <v>47972.5</v>
      </c>
      <c r="D65" s="25" t="s">
        <v>6</v>
      </c>
      <c r="E65" s="25">
        <v>25</v>
      </c>
    </row>
    <row r="66" spans="1:5" customFormat="1" ht="15.75" outlineLevel="2" thickBot="1">
      <c r="A66" s="25" t="s">
        <v>104</v>
      </c>
      <c r="B66" s="25" t="s">
        <v>104</v>
      </c>
      <c r="C66" s="30">
        <v>7100.33</v>
      </c>
      <c r="D66" s="25" t="s">
        <v>6</v>
      </c>
      <c r="E66" s="25">
        <v>1</v>
      </c>
    </row>
    <row r="67" spans="1:5" customFormat="1" ht="15.75" outlineLevel="2" thickBot="1">
      <c r="A67" s="25" t="s">
        <v>25</v>
      </c>
      <c r="B67" s="25" t="s">
        <v>25</v>
      </c>
      <c r="C67" s="30">
        <v>515</v>
      </c>
      <c r="D67" s="25" t="s">
        <v>7</v>
      </c>
      <c r="E67" s="25">
        <v>0.5</v>
      </c>
    </row>
    <row r="68" spans="1:5" customFormat="1" ht="15.75" outlineLevel="2" thickBot="1">
      <c r="A68" s="25" t="s">
        <v>106</v>
      </c>
      <c r="B68" s="25" t="s">
        <v>106</v>
      </c>
      <c r="C68" s="30">
        <v>50474.29</v>
      </c>
      <c r="D68" s="25" t="s">
        <v>66</v>
      </c>
      <c r="E68" s="25">
        <v>39.5</v>
      </c>
    </row>
    <row r="69" spans="1:5" customFormat="1" ht="15.75" outlineLevel="2" thickBot="1">
      <c r="A69" s="25" t="s">
        <v>107</v>
      </c>
      <c r="B69" s="25" t="s">
        <v>107</v>
      </c>
      <c r="C69" s="30">
        <v>11287.92</v>
      </c>
      <c r="D69" s="25" t="s">
        <v>7</v>
      </c>
      <c r="E69" s="25">
        <v>8</v>
      </c>
    </row>
    <row r="70" spans="1:5" customFormat="1" ht="15.75" outlineLevel="2" thickBot="1">
      <c r="A70" s="25" t="s">
        <v>89</v>
      </c>
      <c r="B70" s="25" t="s">
        <v>89</v>
      </c>
      <c r="C70" s="30">
        <v>3161.06</v>
      </c>
      <c r="D70" s="25" t="s">
        <v>7</v>
      </c>
      <c r="E70" s="25">
        <v>3.5</v>
      </c>
    </row>
    <row r="71" spans="1:5" customFormat="1" ht="15.75" outlineLevel="2" thickBot="1">
      <c r="A71" s="25" t="s">
        <v>26</v>
      </c>
      <c r="B71" s="25" t="s">
        <v>26</v>
      </c>
      <c r="C71" s="30">
        <v>2060</v>
      </c>
      <c r="D71" s="25" t="s">
        <v>66</v>
      </c>
      <c r="E71" s="25">
        <v>2</v>
      </c>
    </row>
    <row r="72" spans="1:5" customFormat="1" ht="15.75" outlineLevel="2" thickBot="1">
      <c r="A72" s="25" t="s">
        <v>108</v>
      </c>
      <c r="B72" s="25" t="s">
        <v>108</v>
      </c>
      <c r="C72" s="30">
        <v>25556.6</v>
      </c>
      <c r="D72" s="25" t="s">
        <v>66</v>
      </c>
      <c r="E72" s="25">
        <v>20</v>
      </c>
    </row>
    <row r="73" spans="1:5" customFormat="1" ht="15.75" outlineLevel="2" thickBot="1">
      <c r="A73" s="25" t="s">
        <v>109</v>
      </c>
      <c r="B73" s="25" t="s">
        <v>109</v>
      </c>
      <c r="C73" s="30">
        <v>705.5</v>
      </c>
      <c r="D73" s="25" t="s">
        <v>7</v>
      </c>
      <c r="E73" s="25">
        <v>0.5</v>
      </c>
    </row>
    <row r="74" spans="1:5" customFormat="1" ht="15.75" outlineLevel="2" thickBot="1">
      <c r="A74" s="25" t="s">
        <v>78</v>
      </c>
      <c r="B74" s="25" t="s">
        <v>78</v>
      </c>
      <c r="C74" s="30">
        <v>35092.81</v>
      </c>
      <c r="D74" s="25" t="s">
        <v>7</v>
      </c>
      <c r="E74" s="25">
        <v>32</v>
      </c>
    </row>
    <row r="75" spans="1:5" customFormat="1" ht="15.75" outlineLevel="2" thickBot="1">
      <c r="A75" s="25" t="s">
        <v>67</v>
      </c>
      <c r="B75" s="25" t="s">
        <v>67</v>
      </c>
      <c r="C75" s="30">
        <v>2685.58</v>
      </c>
      <c r="D75" s="25" t="s">
        <v>7</v>
      </c>
      <c r="E75" s="25">
        <v>3</v>
      </c>
    </row>
    <row r="76" spans="1:5" customFormat="1" ht="15.75" outlineLevel="2" thickBot="1">
      <c r="A76" s="25" t="s">
        <v>68</v>
      </c>
      <c r="B76" s="25" t="s">
        <v>68</v>
      </c>
      <c r="C76" s="30">
        <v>4849.2</v>
      </c>
      <c r="D76" s="25" t="s">
        <v>6</v>
      </c>
      <c r="E76" s="25">
        <v>27</v>
      </c>
    </row>
    <row r="77" spans="1:5" customFormat="1" ht="15.75" outlineLevel="2" thickBot="1">
      <c r="A77" s="25" t="s">
        <v>125</v>
      </c>
      <c r="B77" s="25" t="s">
        <v>125</v>
      </c>
      <c r="C77" s="30">
        <v>1458.72</v>
      </c>
      <c r="D77" s="25" t="s">
        <v>126</v>
      </c>
      <c r="E77" s="25">
        <v>2</v>
      </c>
    </row>
    <row r="78" spans="1:5" customFormat="1" ht="15.75" outlineLevel="2" thickBot="1">
      <c r="A78" s="25" t="s">
        <v>130</v>
      </c>
      <c r="B78" s="25" t="s">
        <v>130</v>
      </c>
      <c r="C78" s="30">
        <v>7245</v>
      </c>
      <c r="D78" s="25" t="s">
        <v>131</v>
      </c>
      <c r="E78" s="25">
        <v>1</v>
      </c>
    </row>
    <row r="79" spans="1:5" customFormat="1" ht="15.75" outlineLevel="2" thickBot="1">
      <c r="A79" s="25" t="s">
        <v>135</v>
      </c>
      <c r="B79" s="25" t="s">
        <v>136</v>
      </c>
      <c r="C79" s="30">
        <v>1708.83</v>
      </c>
      <c r="D79" s="25" t="s">
        <v>6</v>
      </c>
      <c r="E79" s="25">
        <v>1</v>
      </c>
    </row>
    <row r="80" spans="1:5" customFormat="1" ht="15.75" outlineLevel="2" thickBot="1">
      <c r="A80" s="25" t="s">
        <v>74</v>
      </c>
      <c r="B80" s="25" t="s">
        <v>74</v>
      </c>
      <c r="C80" s="30">
        <v>15155.16</v>
      </c>
      <c r="D80" s="25" t="s">
        <v>7</v>
      </c>
      <c r="E80" s="25">
        <v>76</v>
      </c>
    </row>
    <row r="81" spans="1:5" customFormat="1" ht="15.75" outlineLevel="2" thickBot="1">
      <c r="A81" s="25" t="s">
        <v>91</v>
      </c>
      <c r="B81" s="25" t="s">
        <v>92</v>
      </c>
      <c r="C81" s="30">
        <v>335.11</v>
      </c>
      <c r="D81" s="25" t="s">
        <v>6</v>
      </c>
      <c r="E81" s="25">
        <v>1</v>
      </c>
    </row>
    <row r="82" spans="1:5" customFormat="1" ht="15.75" outlineLevel="2" thickBot="1">
      <c r="A82" s="25" t="s">
        <v>27</v>
      </c>
      <c r="B82" s="25" t="s">
        <v>27</v>
      </c>
      <c r="C82" s="30">
        <v>12430.6</v>
      </c>
      <c r="D82" s="25" t="s">
        <v>65</v>
      </c>
      <c r="E82" s="25">
        <v>20</v>
      </c>
    </row>
    <row r="83" spans="1:5" customFormat="1" ht="29.25" outlineLevel="2" thickBot="1">
      <c r="A83" s="26" t="s">
        <v>51</v>
      </c>
      <c r="B83" s="27"/>
      <c r="C83" s="29">
        <f>C84+C85</f>
        <v>79555.66</v>
      </c>
      <c r="D83" s="27"/>
      <c r="E83" s="27"/>
    </row>
    <row r="84" spans="1:5" customFormat="1" ht="15.75" outlineLevel="2" thickBot="1">
      <c r="A84" s="25" t="s">
        <v>112</v>
      </c>
      <c r="B84" s="25" t="s">
        <v>112</v>
      </c>
      <c r="C84" s="30">
        <v>41044.639999999999</v>
      </c>
      <c r="D84" s="25" t="s">
        <v>5</v>
      </c>
      <c r="E84" s="25">
        <v>50672.4</v>
      </c>
    </row>
    <row r="85" spans="1:5" customFormat="1" ht="15.75" outlineLevel="2" thickBot="1">
      <c r="A85" s="25" t="s">
        <v>113</v>
      </c>
      <c r="B85" s="25" t="s">
        <v>113</v>
      </c>
      <c r="C85" s="30">
        <v>38511.019999999997</v>
      </c>
      <c r="D85" s="25" t="s">
        <v>5</v>
      </c>
      <c r="E85" s="25">
        <v>50672.4</v>
      </c>
    </row>
    <row r="86" spans="1:5" ht="29.25" thickBot="1">
      <c r="A86" s="21" t="s">
        <v>52</v>
      </c>
      <c r="B86" s="10" t="e">
        <f>SUM(#REF!)</f>
        <v>#REF!</v>
      </c>
      <c r="C86" s="11">
        <f>C87+C88</f>
        <v>391697.65</v>
      </c>
      <c r="D86" s="3"/>
      <c r="E86" s="2"/>
    </row>
    <row r="87" spans="1:5" customFormat="1" ht="15.75" outlineLevel="2" thickBot="1">
      <c r="A87" s="25" t="s">
        <v>114</v>
      </c>
      <c r="B87" s="25" t="s">
        <v>115</v>
      </c>
      <c r="C87" s="30">
        <v>201676.15</v>
      </c>
      <c r="D87" s="25" t="s">
        <v>5</v>
      </c>
      <c r="E87" s="25">
        <v>50672.4</v>
      </c>
    </row>
    <row r="88" spans="1:5" customFormat="1" ht="15.75" outlineLevel="2" thickBot="1">
      <c r="A88" s="25" t="s">
        <v>116</v>
      </c>
      <c r="B88" s="25" t="s">
        <v>117</v>
      </c>
      <c r="C88" s="30">
        <v>190021.5</v>
      </c>
      <c r="D88" s="25" t="s">
        <v>5</v>
      </c>
      <c r="E88" s="25">
        <v>50672.4</v>
      </c>
    </row>
    <row r="89" spans="1:5" ht="28.5">
      <c r="A89" s="21" t="s">
        <v>53</v>
      </c>
      <c r="B89" s="10">
        <f>B90</f>
        <v>0</v>
      </c>
      <c r="C89" s="11">
        <f>B89</f>
        <v>0</v>
      </c>
      <c r="D89" s="3"/>
      <c r="E89" s="2"/>
    </row>
    <row r="90" spans="1:5">
      <c r="A90" s="3" t="s">
        <v>0</v>
      </c>
      <c r="B90" s="10"/>
      <c r="C90" s="13">
        <f t="shared" ref="C90" si="0">B90*1.18</f>
        <v>0</v>
      </c>
      <c r="D90" s="3"/>
      <c r="E90" s="2"/>
    </row>
    <row r="91" spans="1:5" ht="28.5">
      <c r="A91" s="21" t="s">
        <v>54</v>
      </c>
      <c r="B91" s="10" t="e">
        <f>#REF!+#REF!</f>
        <v>#REF!</v>
      </c>
      <c r="C91" s="11">
        <v>0</v>
      </c>
      <c r="D91" s="3"/>
      <c r="E91" s="2"/>
    </row>
    <row r="92" spans="1:5" ht="28.5">
      <c r="A92" s="21" t="s">
        <v>55</v>
      </c>
      <c r="B92" s="10" t="e">
        <f>#REF!</f>
        <v>#REF!</v>
      </c>
      <c r="C92" s="11">
        <v>0</v>
      </c>
      <c r="D92" s="3"/>
      <c r="E92" s="2"/>
    </row>
    <row r="93" spans="1:5">
      <c r="A93" s="21"/>
      <c r="B93" s="10"/>
      <c r="C93" s="11"/>
      <c r="D93" s="3"/>
      <c r="E93" s="2"/>
    </row>
    <row r="94" spans="1:5" ht="29.25" thickBot="1">
      <c r="A94" s="21" t="s">
        <v>56</v>
      </c>
      <c r="B94" s="10" t="e">
        <f>#REF!+#REF!</f>
        <v>#REF!</v>
      </c>
      <c r="C94" s="11">
        <f>C95+C96</f>
        <v>44591.71</v>
      </c>
      <c r="D94" s="3"/>
      <c r="E94" s="2"/>
    </row>
    <row r="95" spans="1:5" customFormat="1" ht="15.75" outlineLevel="2" thickBot="1">
      <c r="A95" s="25" t="s">
        <v>110</v>
      </c>
      <c r="B95" s="25" t="s">
        <v>110</v>
      </c>
      <c r="C95" s="30">
        <v>23816.03</v>
      </c>
      <c r="D95" s="25" t="s">
        <v>5</v>
      </c>
      <c r="E95" s="25">
        <v>50672.4</v>
      </c>
    </row>
    <row r="96" spans="1:5" customFormat="1" ht="15.75" outlineLevel="2" thickBot="1">
      <c r="A96" s="25" t="s">
        <v>111</v>
      </c>
      <c r="B96" s="25" t="s">
        <v>111</v>
      </c>
      <c r="C96" s="30">
        <v>20775.68</v>
      </c>
      <c r="D96" s="25" t="s">
        <v>5</v>
      </c>
      <c r="E96" s="25">
        <v>50672.4</v>
      </c>
    </row>
    <row r="97" spans="1:5" ht="43.5" thickBot="1">
      <c r="A97" s="21" t="s">
        <v>57</v>
      </c>
      <c r="B97" s="10" t="e">
        <f>#REF!</f>
        <v>#REF!</v>
      </c>
      <c r="C97" s="11">
        <f>C98+C99+C100+C101+C102</f>
        <v>213469.22999999998</v>
      </c>
      <c r="D97" s="3"/>
      <c r="E97" s="2"/>
    </row>
    <row r="98" spans="1:5" customFormat="1" ht="15.75" outlineLevel="2" thickBot="1">
      <c r="A98" s="25" t="s">
        <v>120</v>
      </c>
      <c r="B98" s="25" t="s">
        <v>44</v>
      </c>
      <c r="C98" s="30">
        <v>96852.45</v>
      </c>
      <c r="D98" s="25" t="s">
        <v>5</v>
      </c>
      <c r="E98" s="25">
        <v>50708.1</v>
      </c>
    </row>
    <row r="99" spans="1:5" customFormat="1" ht="15.75" outlineLevel="2" thickBot="1">
      <c r="A99" s="25" t="s">
        <v>121</v>
      </c>
      <c r="B99" s="25" t="s">
        <v>45</v>
      </c>
      <c r="C99" s="30">
        <v>101344.8</v>
      </c>
      <c r="D99" s="25" t="s">
        <v>5</v>
      </c>
      <c r="E99" s="25">
        <v>50672.4</v>
      </c>
    </row>
    <row r="100" spans="1:5" customFormat="1" ht="15.75" outlineLevel="2" thickBot="1">
      <c r="A100" s="25" t="s">
        <v>46</v>
      </c>
      <c r="B100" s="25" t="s">
        <v>46</v>
      </c>
      <c r="C100" s="30">
        <v>1828.8</v>
      </c>
      <c r="D100" s="25" t="s">
        <v>5</v>
      </c>
      <c r="E100" s="25">
        <v>1270</v>
      </c>
    </row>
    <row r="101" spans="1:5" customFormat="1" ht="15.75" outlineLevel="2" thickBot="1">
      <c r="A101" s="25" t="s">
        <v>46</v>
      </c>
      <c r="B101" s="25" t="s">
        <v>46</v>
      </c>
      <c r="C101" s="30">
        <v>13380.18</v>
      </c>
      <c r="D101" s="25" t="s">
        <v>5</v>
      </c>
      <c r="E101" s="25">
        <v>9291.7999999999993</v>
      </c>
    </row>
    <row r="102" spans="1:5" customFormat="1" ht="15.75" outlineLevel="2" thickBot="1">
      <c r="A102" s="25" t="s">
        <v>73</v>
      </c>
      <c r="B102" s="25" t="s">
        <v>73</v>
      </c>
      <c r="C102" s="30">
        <v>63</v>
      </c>
      <c r="D102" s="25" t="s">
        <v>72</v>
      </c>
      <c r="E102" s="25">
        <v>7.0000000000000007E-2</v>
      </c>
    </row>
    <row r="103" spans="1:5" ht="57.75" thickBot="1">
      <c r="A103" s="21" t="s">
        <v>58</v>
      </c>
      <c r="B103" s="10" t="e">
        <f>SUM(#REF!)</f>
        <v>#REF!</v>
      </c>
      <c r="C103" s="11">
        <f>C104</f>
        <v>861.43</v>
      </c>
      <c r="D103" s="3"/>
      <c r="E103" s="2"/>
    </row>
    <row r="104" spans="1:5" customFormat="1" ht="15.75" outlineLevel="2" thickBot="1">
      <c r="A104" s="25" t="s">
        <v>47</v>
      </c>
      <c r="B104" s="25" t="s">
        <v>48</v>
      </c>
      <c r="C104" s="30">
        <v>861.43</v>
      </c>
      <c r="D104" s="25" t="s">
        <v>5</v>
      </c>
      <c r="E104" s="25">
        <v>50672.4</v>
      </c>
    </row>
    <row r="105" spans="1:5">
      <c r="A105" s="21" t="s">
        <v>59</v>
      </c>
      <c r="B105" s="10">
        <f>B106</f>
        <v>8135.5932203389839</v>
      </c>
      <c r="C105" s="11">
        <f>C106+C107</f>
        <v>49049.340000000033</v>
      </c>
      <c r="D105" s="3"/>
      <c r="E105" s="2"/>
    </row>
    <row r="106" spans="1:5" ht="45.75" thickBot="1">
      <c r="A106" s="5" t="s">
        <v>10</v>
      </c>
      <c r="B106" s="12">
        <f>C106/1.18</f>
        <v>8135.5932203389839</v>
      </c>
      <c r="C106" s="14">
        <f>E106*12*5</f>
        <v>9600</v>
      </c>
      <c r="D106" s="5" t="s">
        <v>8</v>
      </c>
      <c r="E106" s="5">
        <v>160</v>
      </c>
    </row>
    <row r="107" spans="1:5" ht="15.75" thickBot="1">
      <c r="A107" s="3" t="s">
        <v>143</v>
      </c>
      <c r="B107" s="10"/>
      <c r="C107" s="35">
        <v>39449.340000000033</v>
      </c>
      <c r="D107" s="3"/>
      <c r="E107" s="2"/>
    </row>
    <row r="108" spans="1:5">
      <c r="A108" s="21" t="s">
        <v>60</v>
      </c>
      <c r="B108" s="15" t="e">
        <f>B12+B15+B18+#REF!+#REF!+#REF!+B86+B89+B91+B92+B94+B97+B103+B105</f>
        <v>#REF!</v>
      </c>
      <c r="C108" s="16">
        <f>C12+C15+C18+C22+C29+C53+C91+C92+C94+C97+C1022+C103+C86+C83+C105</f>
        <v>2170866.73</v>
      </c>
      <c r="D108" s="13" t="s">
        <v>84</v>
      </c>
      <c r="E108" s="2"/>
    </row>
    <row r="109" spans="1:5">
      <c r="A109" s="21" t="s">
        <v>61</v>
      </c>
      <c r="B109" s="17"/>
      <c r="C109" s="11">
        <f>C108*1.18</f>
        <v>2561622.7413999997</v>
      </c>
      <c r="D109" s="13" t="s">
        <v>84</v>
      </c>
      <c r="E109" s="2"/>
    </row>
    <row r="110" spans="1:5">
      <c r="A110" s="21" t="s">
        <v>62</v>
      </c>
      <c r="B110" s="17"/>
      <c r="C110" s="11">
        <f>C4+C5+C9-C109</f>
        <v>-2240748.5813999996</v>
      </c>
      <c r="D110" s="13" t="s">
        <v>84</v>
      </c>
      <c r="E110" s="2"/>
    </row>
    <row r="111" spans="1:5" ht="28.5">
      <c r="A111" s="26" t="s">
        <v>141</v>
      </c>
      <c r="B111" s="10"/>
      <c r="C111" s="11">
        <f>C110+C7</f>
        <v>-1937694.1113999998</v>
      </c>
      <c r="D111" s="13" t="s">
        <v>84</v>
      </c>
      <c r="E111" s="2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2018-03-06T05:40:08Z</cp:lastPrinted>
  <dcterms:created xsi:type="dcterms:W3CDTF">2016-03-18T02:51:51Z</dcterms:created>
  <dcterms:modified xsi:type="dcterms:W3CDTF">2018-03-22T05:53:38Z</dcterms:modified>
</cp:coreProperties>
</file>