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Лист1!$A$1:$E$91</definedName>
  </definedNames>
  <calcPr calcId="124519" calcMode="manual"/>
</workbook>
</file>

<file path=xl/calcChain.xml><?xml version="1.0" encoding="utf-8"?>
<calcChain xmlns="http://schemas.openxmlformats.org/spreadsheetml/2006/main">
  <c r="C89" i="1"/>
  <c r="C90" s="1"/>
  <c r="C91" s="1"/>
  <c r="C13"/>
  <c r="C10"/>
  <c r="C80"/>
  <c r="C77"/>
  <c r="C42"/>
  <c r="C31"/>
  <c r="C24"/>
  <c r="C21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7"/>
  <c r="E117"/>
  <c r="C12" i="1" l="1"/>
  <c r="C11" s="1"/>
  <c r="C68" l="1"/>
  <c r="C71" l="1"/>
  <c r="C74" l="1"/>
  <c r="C18"/>
  <c r="C15"/>
  <c r="C88" s="1"/>
  <c r="C86" l="1"/>
  <c r="C85" s="1"/>
  <c r="B42" l="1"/>
  <c r="B80"/>
  <c r="B68"/>
  <c r="B66"/>
  <c r="B65" l="1"/>
  <c r="B86"/>
  <c r="B85" s="1"/>
  <c r="B77"/>
  <c r="B74"/>
  <c r="B71"/>
  <c r="B67"/>
  <c r="B21"/>
  <c r="B18"/>
  <c r="B15"/>
  <c r="B88" l="1"/>
</calcChain>
</file>

<file path=xl/sharedStrings.xml><?xml version="1.0" encoding="utf-8"?>
<sst xmlns="http://schemas.openxmlformats.org/spreadsheetml/2006/main" count="442" uniqueCount="196">
  <si>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</si>
  <si>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</si>
  <si>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</si>
  <si>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</si>
  <si>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</si>
  <si>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</si>
  <si>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</si>
  <si>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</si>
  <si>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t>Доходы от нежилых помещений и провайдеров:</t>
  </si>
  <si>
    <t>Провайдеры:</t>
  </si>
  <si>
    <t>Расходы по дому:</t>
  </si>
  <si>
    <t>Смена труб ХВС д.20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</si>
  <si>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</si>
  <si>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</si>
  <si>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</si>
  <si>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</si>
  <si>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</si>
  <si>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</si>
  <si>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</si>
  <si>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</si>
  <si>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</si>
  <si>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</si>
  <si>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</si>
  <si>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</si>
  <si>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</si>
  <si>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</si>
  <si>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</si>
  <si>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</si>
  <si>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</si>
  <si>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</si>
  <si>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</si>
  <si>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</si>
  <si>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</si>
  <si>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Выезд а/машины по заявке</t>
  </si>
  <si>
    <t>выезд</t>
  </si>
  <si>
    <t>Закрытие и открытие стояков</t>
  </si>
  <si>
    <t>1 стояк</t>
  </si>
  <si>
    <t>Дератизация</t>
  </si>
  <si>
    <t>Смена труб канализации д. 100</t>
  </si>
  <si>
    <t>осмотр подвала</t>
  </si>
  <si>
    <t>раз</t>
  </si>
  <si>
    <t>Утепление вентпродухов изовером и монтажной пеной</t>
  </si>
  <si>
    <t>Смена задвижек диаметром 80 мм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</si>
  <si>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</si>
  <si>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</si>
  <si>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</si>
  <si>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1м</t>
  </si>
  <si>
    <t>замена электро-патрона</t>
  </si>
  <si>
    <t>сброс воздуха с системы отопления</t>
  </si>
  <si>
    <t>Адрес: ул. Гагарина, д. 12</t>
  </si>
  <si>
    <t>Установка светильников с датчиком на движение</t>
  </si>
  <si>
    <t>Устранение свищей хомутами</t>
  </si>
  <si>
    <t>замена эл. лампочки накаливания</t>
  </si>
  <si>
    <t>Прочистка вентиляции</t>
  </si>
  <si>
    <t>Старшие по дому</t>
  </si>
  <si>
    <t>СОВЕТ ДОМА</t>
  </si>
  <si>
    <t>______________________</t>
  </si>
  <si>
    <t>ООО "Лидер" ЖЭУ № 9 уч.1</t>
  </si>
  <si>
    <t>____________________Т. Ш. Хафизов</t>
  </si>
  <si>
    <t>Общий итог</t>
  </si>
  <si>
    <t>утепление трубопроводов минеральной ватой с последубщим обер Итог</t>
  </si>
  <si>
    <t>утепление трубопроводов минеральной ватой с послед</t>
  </si>
  <si>
    <t>утепление трубопроводов минеральной ватой с последубщим обер</t>
  </si>
  <si>
    <t>установка замка на подвальные двери и чердачные люки Итог</t>
  </si>
  <si>
    <t>установка замка на подвальные двери и чердачные лю</t>
  </si>
  <si>
    <t>установка замка на подвальные двери и чердачные люки</t>
  </si>
  <si>
    <t>смена труб из ВГП труб Д20 с произ-ом свар-х работ Итог</t>
  </si>
  <si>
    <t>смена труб из ВГП труб Д20 с произ-ом свар-х работ</t>
  </si>
  <si>
    <t>смена дощатого конька шиферной кровли Итог</t>
  </si>
  <si>
    <t>смена дощатого конька шиферной кровли</t>
  </si>
  <si>
    <t>сброс воздуха с системы отопления Итог</t>
  </si>
  <si>
    <t>ремонт шиферной кровли Итог</t>
  </si>
  <si>
    <t>ремонт шиферной кровли</t>
  </si>
  <si>
    <t>осмотр подвала Итог</t>
  </si>
  <si>
    <t>масляная краска с последующей теплоизоляцией (пенофол) тепл. Итог</t>
  </si>
  <si>
    <t>1 узел</t>
  </si>
  <si>
    <t>масляная краска с последующей теплоизоляцией (пено</t>
  </si>
  <si>
    <t>масляная краска с последующей теплоизоляцией (пенофол) тепл.</t>
  </si>
  <si>
    <t>замена электро-патрона Итог</t>
  </si>
  <si>
    <t>замена эл.выключателя Итог</t>
  </si>
  <si>
    <t>замена эл.выключателя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</si>
  <si>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</si>
  <si>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</si>
  <si>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</si>
  <si>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</si>
  <si>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</si>
  <si>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</si>
  <si>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</si>
  <si>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</si>
  <si>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</si>
  <si>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</si>
  <si>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</si>
  <si>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</si>
  <si>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примыканий дверных коробок к дверным проемам, монт Итог</t>
  </si>
  <si>
    <t>Утепление примыканий дверных коробок к дверным про</t>
  </si>
  <si>
    <t>Утепление примыканий дверных коробок к дверным проемам, монт</t>
  </si>
  <si>
    <t>Утепление вентпродухов изовером и монтажной пеной Итог</t>
  </si>
  <si>
    <t>Устройство примыканий к вертикальным выступающим конструкция Итог</t>
  </si>
  <si>
    <t>Устройство примыканий к вертикальным выступающим к</t>
  </si>
  <si>
    <t>Устройство примыканий к вертикальным выступающим конструкция</t>
  </si>
  <si>
    <t>Устранение свищей хомутами Итог</t>
  </si>
  <si>
    <t>Установка светильников с датчиком на движение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</si>
  <si>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</si>
  <si>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</si>
  <si>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</si>
  <si>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</si>
  <si>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</si>
  <si>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</si>
  <si>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</si>
  <si>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</si>
  <si>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</si>
  <si>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</si>
  <si>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</si>
  <si>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</si>
  <si>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</si>
  <si>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</si>
  <si>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</si>
  <si>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</si>
  <si>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</si>
  <si>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</si>
  <si>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</si>
  <si>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</si>
  <si>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</si>
  <si>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</si>
  <si>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</si>
  <si>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</si>
  <si>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</si>
  <si>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</si>
  <si>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из водогазопроводных труб д. 89 с проведением сва Итог</t>
  </si>
  <si>
    <t>Смена труб из водогазопроводных труб д. 89 с прове</t>
  </si>
  <si>
    <t>Смена труб из водогазопроводных труб д. 89 с проведением сва</t>
  </si>
  <si>
    <t>Смена труб из водогазопроводных труб д. 76 с проведением сва Итог</t>
  </si>
  <si>
    <t>Смена труб из водогазопроводных труб д. 76 с прове</t>
  </si>
  <si>
    <t>Смена труб из водогазопроводных труб д. 76 с проведением сва</t>
  </si>
  <si>
    <t>Смена труб из водогазопроводных труб д. 32 с производством с Итог</t>
  </si>
  <si>
    <t>Смена труб из водогазопроводных труб д. 32 с произ</t>
  </si>
  <si>
    <t>Смена труб из водогазопроводных труб д. 32 с производством с</t>
  </si>
  <si>
    <t>Смена труб ХВС д.32 Итог</t>
  </si>
  <si>
    <t>Смена труб ХВС д.32</t>
  </si>
  <si>
    <t>Смена труб ХВС д.20 Итог</t>
  </si>
  <si>
    <t>Смена резьб (всех диаметров/ с применением сварочных работ) Итог</t>
  </si>
  <si>
    <t>Смена задвижек диаметром 80 мм Итог</t>
  </si>
  <si>
    <t>Смена вентиля до 20 мм. (с материалом) Итог</t>
  </si>
  <si>
    <t>Ремонт межпанельных швов без а/вышки (подрядчики) Итог</t>
  </si>
  <si>
    <t>метр</t>
  </si>
  <si>
    <t>Ремонт межпанельных швов без а/вышки (подрядчики)</t>
  </si>
  <si>
    <t>Прочистка секций водоподогревателя Итог</t>
  </si>
  <si>
    <t>Секция</t>
  </si>
  <si>
    <t>Прочистка секций водоподогревателя</t>
  </si>
  <si>
    <t>Прочистка патрубков и вентканалов д 100 мм в зимний период Итог</t>
  </si>
  <si>
    <t>Прочистка патрубков и вентканалов д 100 мм в зимни</t>
  </si>
  <si>
    <t>Прочистка патрубков и вентканалов д 100 мм в зимний период</t>
  </si>
  <si>
    <t>Прочистка вентиляции Итог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</si>
  <si>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</si>
  <si>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</si>
  <si>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</si>
  <si>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</si>
  <si>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</si>
  <si>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</si>
  <si>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</si>
  <si>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</si>
  <si>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Наращивание стояка канализации в черд. помещении с выводом н Итог</t>
  </si>
  <si>
    <t>Наращивание стояка канализации в черд. помещении с</t>
  </si>
  <si>
    <t>Наращивание стояка канализации в черд. помещении с выводом н</t>
  </si>
  <si>
    <t>Исполнение заявок не связанных с ремонтом (проверка правильн Итог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</si>
  <si>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</si>
  <si>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</si>
  <si>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</si>
  <si>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</si>
  <si>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</si>
  <si>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</si>
  <si>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</si>
  <si>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</si>
  <si>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</si>
  <si>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</si>
  <si>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</si>
  <si>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</si>
  <si>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</si>
  <si>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</si>
  <si>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</si>
  <si>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</si>
  <si>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ГАГАРИНА ул. д.12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</si>
  <si>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</si>
  <si>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</si>
  <si>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</si>
  <si>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</si>
  <si>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</si>
  <si>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</si>
  <si>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</si>
  <si>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</si>
  <si>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</si>
  <si>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</si>
  <si>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</si>
  <si>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</si>
  <si>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>Дебиторская задолженность (переплата) на 31.12.2018 г.</t>
  </si>
  <si>
    <t xml:space="preserve">Конечное сальдо с учетом дебиторской задолженности (переплаты) на 31.12.2018 г.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</si>
</sst>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2" fillId="0" borderId="0" xfId="0" applyFont="1"/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center" wrapText="1"/>
    </xf>
    <xf numFmtId="0" fontId="0" fillId="0" borderId="4" xfId="0" applyFill="1" applyBorder="1"/>
    <xf numFmtId="0" fontId="14" fillId="0" borderId="4" xfId="0" applyFont="1" applyFill="1" applyBorder="1"/>
    <xf numFmtId="0" fontId="14" fillId="0" borderId="4" xfId="0" applyNumberFormat="1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43" fontId="11" fillId="3" borderId="0" xfId="3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4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43" fontId="11" fillId="3" borderId="3" xfId="3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topLeftCell="A82" workbookViewId="0">
      <selection activeCell="A91" sqref="A91"/>
    </sheetView>
  </sheetViews>
  <sheetFormatPr defaultRowHeight="15" outlineLevelRow="2"/>
  <cols>
    <col min="1" max="1" width="64.7109375" style="5" customWidth="1"/>
    <col min="2" max="2" width="15.5703125" style="2" hidden="1" customWidth="1"/>
    <col min="3" max="3" width="20.42578125" style="7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6" customFormat="1" ht="66.75" customHeight="1">
      <c r="A1" s="54" t="s">
        <v>183</v>
      </c>
      <c r="B1" s="54"/>
      <c r="C1" s="54"/>
      <c r="D1" s="54"/>
      <c r="E1" s="54"/>
    </row>
    <row r="2" spans="1:5" s="8" customFormat="1" ht="15.75" hidden="1">
      <c r="A2" s="11" t="s">
        <v>55</v>
      </c>
      <c r="B2" s="10"/>
      <c r="C2" s="55" t="s">
        <v>57</v>
      </c>
      <c r="D2" s="55"/>
      <c r="E2" s="55"/>
    </row>
    <row r="3" spans="1:5" ht="15.75" hidden="1">
      <c r="A3" s="12" t="s">
        <v>56</v>
      </c>
      <c r="B3" s="10"/>
      <c r="C3" s="56" t="s">
        <v>58</v>
      </c>
      <c r="D3" s="56"/>
      <c r="E3" s="56"/>
    </row>
    <row r="4" spans="1:5" ht="15.75">
      <c r="A4" s="22" t="s">
        <v>49</v>
      </c>
      <c r="B4" s="23" t="s">
        <v>28</v>
      </c>
      <c r="C4" s="53" t="s">
        <v>184</v>
      </c>
      <c r="D4" s="53"/>
      <c r="E4" s="24"/>
    </row>
    <row r="5" spans="1:5" ht="57">
      <c r="A5" s="25" t="s">
        <v>3</v>
      </c>
      <c r="B5" s="26" t="s">
        <v>0</v>
      </c>
      <c r="C5" s="27" t="s">
        <v>29</v>
      </c>
      <c r="D5" s="28" t="s">
        <v>1</v>
      </c>
      <c r="E5" s="29" t="s">
        <v>2</v>
      </c>
    </row>
    <row r="6" spans="1:5">
      <c r="A6" s="17" t="s">
        <v>185</v>
      </c>
      <c r="B6" s="26"/>
      <c r="C6" s="30">
        <v>-677626.70219999994</v>
      </c>
      <c r="D6" s="28"/>
      <c r="E6" s="29"/>
    </row>
    <row r="7" spans="1:5">
      <c r="A7" s="57" t="s">
        <v>192</v>
      </c>
      <c r="B7" s="58"/>
      <c r="C7" s="58"/>
      <c r="D7" s="58"/>
      <c r="E7" s="59"/>
    </row>
    <row r="8" spans="1:5">
      <c r="A8" s="17" t="s">
        <v>186</v>
      </c>
      <c r="B8" s="26"/>
      <c r="C8" s="30">
        <v>1608955.54</v>
      </c>
      <c r="D8" s="28"/>
      <c r="E8" s="29"/>
    </row>
    <row r="9" spans="1:5">
      <c r="A9" s="17" t="s">
        <v>187</v>
      </c>
      <c r="B9" s="26"/>
      <c r="C9" s="30">
        <v>1554531.93</v>
      </c>
      <c r="D9" s="28"/>
      <c r="E9" s="29"/>
    </row>
    <row r="10" spans="1:5">
      <c r="A10" s="17" t="s">
        <v>194</v>
      </c>
      <c r="B10" s="26"/>
      <c r="C10" s="30">
        <f>C9-C8</f>
        <v>-54423.610000000102</v>
      </c>
      <c r="D10" s="28"/>
      <c r="E10" s="29"/>
    </row>
    <row r="11" spans="1:5">
      <c r="A11" s="31" t="s">
        <v>8</v>
      </c>
      <c r="B11" s="26"/>
      <c r="C11" s="30">
        <f>C12</f>
        <v>20315.52</v>
      </c>
      <c r="D11" s="28"/>
      <c r="E11" s="29"/>
    </row>
    <row r="12" spans="1:5">
      <c r="A12" s="32" t="s">
        <v>9</v>
      </c>
      <c r="B12" s="26"/>
      <c r="C12" s="33">
        <f>792.96*12+900*12</f>
        <v>20315.52</v>
      </c>
      <c r="D12" s="28"/>
      <c r="E12" s="29"/>
    </row>
    <row r="13" spans="1:5">
      <c r="A13" s="20" t="s">
        <v>188</v>
      </c>
      <c r="B13" s="34"/>
      <c r="C13" s="35">
        <f>C8+C11</f>
        <v>1629271.06</v>
      </c>
      <c r="D13" s="36"/>
      <c r="E13" s="37"/>
    </row>
    <row r="14" spans="1:5">
      <c r="A14" s="52" t="s">
        <v>10</v>
      </c>
      <c r="B14" s="52"/>
      <c r="C14" s="52"/>
      <c r="D14" s="52"/>
      <c r="E14" s="52"/>
    </row>
    <row r="15" spans="1:5" ht="15.75" thickBot="1">
      <c r="A15" s="21" t="s">
        <v>12</v>
      </c>
      <c r="B15" s="34" t="e">
        <f>#REF!</f>
        <v>#REF!</v>
      </c>
      <c r="C15" s="35">
        <f>C16+C17</f>
        <v>256584.89</v>
      </c>
      <c r="D15" s="36"/>
      <c r="E15" s="37"/>
    </row>
    <row r="16" spans="1:5" s="19" customFormat="1" ht="15.75" outlineLevel="2" thickBot="1">
      <c r="A16" s="38" t="s">
        <v>107</v>
      </c>
      <c r="B16" s="38" t="s">
        <v>106</v>
      </c>
      <c r="C16" s="38">
        <v>132812.23000000001</v>
      </c>
      <c r="D16" s="51" t="s">
        <v>4</v>
      </c>
      <c r="E16" s="51">
        <v>34767.599999999999</v>
      </c>
    </row>
    <row r="17" spans="1:5" s="19" customFormat="1" ht="15.75" outlineLevel="2" thickBot="1">
      <c r="A17" s="38" t="s">
        <v>104</v>
      </c>
      <c r="B17" s="38" t="s">
        <v>103</v>
      </c>
      <c r="C17" s="38">
        <v>123772.66</v>
      </c>
      <c r="D17" s="51" t="s">
        <v>4</v>
      </c>
      <c r="E17" s="51">
        <v>34767.599999999999</v>
      </c>
    </row>
    <row r="18" spans="1:5" ht="29.25" thickBot="1">
      <c r="A18" s="21" t="s">
        <v>13</v>
      </c>
      <c r="B18" s="34" t="str">
        <f>B20</f>
        <v>Уборка МОП 3,4 кв. 2018г. К=0,8</v>
      </c>
      <c r="C18" s="35">
        <f>C20+C19</f>
        <v>95498.700000000012</v>
      </c>
      <c r="D18" s="36"/>
      <c r="E18" s="37"/>
    </row>
    <row r="19" spans="1:5" s="19" customFormat="1" ht="15.75" outlineLevel="2" thickBot="1">
      <c r="A19" s="38" t="s">
        <v>116</v>
      </c>
      <c r="B19" s="38" t="s">
        <v>116</v>
      </c>
      <c r="C19" s="38">
        <v>43111.8</v>
      </c>
      <c r="D19" s="51" t="s">
        <v>4</v>
      </c>
      <c r="E19" s="51">
        <v>34767.599999999999</v>
      </c>
    </row>
    <row r="20" spans="1:5" s="19" customFormat="1" ht="15.75" outlineLevel="2" thickBot="1">
      <c r="A20" s="38" t="s">
        <v>114</v>
      </c>
      <c r="B20" s="38" t="s">
        <v>114</v>
      </c>
      <c r="C20" s="38">
        <v>52386.9</v>
      </c>
      <c r="D20" s="51" t="s">
        <v>4</v>
      </c>
      <c r="E20" s="51">
        <v>32337.599999999999</v>
      </c>
    </row>
    <row r="21" spans="1:5" ht="15.75" thickBot="1">
      <c r="A21" s="21" t="s">
        <v>14</v>
      </c>
      <c r="B21" s="39" t="e">
        <f>B22+B23</f>
        <v>#VALUE!</v>
      </c>
      <c r="C21" s="35">
        <f>C22+C23</f>
        <v>175549.4</v>
      </c>
      <c r="D21" s="40"/>
      <c r="E21" s="41"/>
    </row>
    <row r="22" spans="1:5" s="19" customFormat="1" ht="15.75" outlineLevel="2" thickBot="1">
      <c r="A22" s="38" t="s">
        <v>176</v>
      </c>
      <c r="B22" s="38" t="s">
        <v>176</v>
      </c>
      <c r="C22" s="38">
        <v>87102.2</v>
      </c>
      <c r="D22" s="51" t="s">
        <v>15</v>
      </c>
      <c r="E22" s="51">
        <v>1619</v>
      </c>
    </row>
    <row r="23" spans="1:5" s="19" customFormat="1" ht="15.75" outlineLevel="2" thickBot="1">
      <c r="A23" s="38" t="s">
        <v>174</v>
      </c>
      <c r="B23" s="38" t="s">
        <v>174</v>
      </c>
      <c r="C23" s="38">
        <v>88447.2</v>
      </c>
      <c r="D23" s="51" t="s">
        <v>15</v>
      </c>
      <c r="E23" s="51">
        <v>1644</v>
      </c>
    </row>
    <row r="24" spans="1:5" ht="43.5" outlineLevel="2" thickBot="1">
      <c r="A24" s="21" t="s">
        <v>16</v>
      </c>
      <c r="B24" s="34"/>
      <c r="C24" s="35">
        <f>SUM(C25:C30)</f>
        <v>29761.05</v>
      </c>
      <c r="D24" s="36"/>
      <c r="E24" s="37"/>
    </row>
    <row r="25" spans="1:5" s="19" customFormat="1" ht="15.75" outlineLevel="2" thickBot="1">
      <c r="A25" s="38" t="s">
        <v>171</v>
      </c>
      <c r="B25" s="38" t="s">
        <v>171</v>
      </c>
      <c r="C25" s="38">
        <v>2781.4</v>
      </c>
      <c r="D25" s="51" t="s">
        <v>4</v>
      </c>
      <c r="E25" s="51">
        <v>34767.599999999999</v>
      </c>
    </row>
    <row r="26" spans="1:5" s="19" customFormat="1" ht="15.75" outlineLevel="2" thickBot="1">
      <c r="A26" s="38" t="s">
        <v>169</v>
      </c>
      <c r="B26" s="38" t="s">
        <v>168</v>
      </c>
      <c r="C26" s="38">
        <v>3129.08</v>
      </c>
      <c r="D26" s="51" t="s">
        <v>4</v>
      </c>
      <c r="E26" s="51">
        <v>34767.599999999999</v>
      </c>
    </row>
    <row r="27" spans="1:5" s="19" customFormat="1" ht="15.75" outlineLevel="2" thickBot="1">
      <c r="A27" s="38" t="s">
        <v>92</v>
      </c>
      <c r="B27" s="38" t="s">
        <v>92</v>
      </c>
      <c r="C27" s="38">
        <v>2642.34</v>
      </c>
      <c r="D27" s="51" t="s">
        <v>4</v>
      </c>
      <c r="E27" s="51">
        <v>34767.599999999999</v>
      </c>
    </row>
    <row r="28" spans="1:5" s="19" customFormat="1" ht="15.75" outlineLevel="2" thickBot="1">
      <c r="A28" s="38" t="s">
        <v>90</v>
      </c>
      <c r="B28" s="38" t="s">
        <v>89</v>
      </c>
      <c r="C28" s="38">
        <v>2781.41</v>
      </c>
      <c r="D28" s="51" t="s">
        <v>4</v>
      </c>
      <c r="E28" s="51">
        <v>34767.599999999999</v>
      </c>
    </row>
    <row r="29" spans="1:5" s="19" customFormat="1" ht="15.75" outlineLevel="2" thickBot="1">
      <c r="A29" s="38" t="s">
        <v>87</v>
      </c>
      <c r="B29" s="38" t="s">
        <v>86</v>
      </c>
      <c r="C29" s="38">
        <v>4867.46</v>
      </c>
      <c r="D29" s="51" t="s">
        <v>4</v>
      </c>
      <c r="E29" s="51">
        <v>34767.599999999999</v>
      </c>
    </row>
    <row r="30" spans="1:5" s="19" customFormat="1" ht="15.75" outlineLevel="2" thickBot="1">
      <c r="A30" s="38" t="s">
        <v>84</v>
      </c>
      <c r="B30" s="38" t="s">
        <v>83</v>
      </c>
      <c r="C30" s="38">
        <v>13559.36</v>
      </c>
      <c r="D30" s="51" t="s">
        <v>4</v>
      </c>
      <c r="E30" s="51">
        <v>34767.599999999999</v>
      </c>
    </row>
    <row r="31" spans="1:5" ht="43.5" outlineLevel="2" thickBot="1">
      <c r="A31" s="21" t="s">
        <v>17</v>
      </c>
      <c r="B31" s="42"/>
      <c r="C31" s="43">
        <f>SUM(C32:C41)</f>
        <v>15032.73</v>
      </c>
      <c r="D31" s="44"/>
      <c r="E31" s="44"/>
    </row>
    <row r="32" spans="1:5" s="19" customFormat="1" ht="15.75" outlineLevel="2" thickBot="1">
      <c r="A32" s="38" t="s">
        <v>145</v>
      </c>
      <c r="B32" s="38" t="s">
        <v>145</v>
      </c>
      <c r="C32" s="38">
        <v>2453</v>
      </c>
      <c r="D32" s="51" t="s">
        <v>144</v>
      </c>
      <c r="E32" s="51">
        <v>4</v>
      </c>
    </row>
    <row r="33" spans="1:5" s="19" customFormat="1" ht="15.75" outlineLevel="2" thickBot="1">
      <c r="A33" s="38" t="s">
        <v>50</v>
      </c>
      <c r="B33" s="38" t="s">
        <v>50</v>
      </c>
      <c r="C33" s="38">
        <v>7039.26</v>
      </c>
      <c r="D33" s="51" t="s">
        <v>5</v>
      </c>
      <c r="E33" s="51">
        <v>3</v>
      </c>
    </row>
    <row r="34" spans="1:5" s="19" customFormat="1" ht="15.75" outlineLevel="2" thickBot="1">
      <c r="A34" s="38" t="s">
        <v>99</v>
      </c>
      <c r="B34" s="38" t="s">
        <v>98</v>
      </c>
      <c r="C34" s="38">
        <v>245.15</v>
      </c>
      <c r="D34" s="51" t="s">
        <v>4</v>
      </c>
      <c r="E34" s="51">
        <v>0.5</v>
      </c>
    </row>
    <row r="35" spans="1:5" s="19" customFormat="1" ht="15.75" outlineLevel="2" thickBot="1">
      <c r="A35" s="38" t="s">
        <v>95</v>
      </c>
      <c r="B35" s="38" t="s">
        <v>94</v>
      </c>
      <c r="C35" s="38">
        <v>1477.34</v>
      </c>
      <c r="D35" s="51" t="s">
        <v>6</v>
      </c>
      <c r="E35" s="51">
        <v>8.8000000000000007</v>
      </c>
    </row>
    <row r="36" spans="1:5" s="19" customFormat="1" ht="15.75" outlineLevel="2" thickBot="1">
      <c r="A36" s="38" t="s">
        <v>52</v>
      </c>
      <c r="B36" s="38" t="s">
        <v>52</v>
      </c>
      <c r="C36" s="38">
        <v>173.86</v>
      </c>
      <c r="D36" s="51" t="s">
        <v>5</v>
      </c>
      <c r="E36" s="51">
        <v>2</v>
      </c>
    </row>
    <row r="37" spans="1:5" s="19" customFormat="1" ht="15.75" outlineLevel="2" thickBot="1">
      <c r="A37" s="38" t="s">
        <v>80</v>
      </c>
      <c r="B37" s="38" t="s">
        <v>80</v>
      </c>
      <c r="C37" s="38">
        <v>178.84</v>
      </c>
      <c r="D37" s="51" t="s">
        <v>5</v>
      </c>
      <c r="E37" s="51">
        <v>1</v>
      </c>
    </row>
    <row r="38" spans="1:5" s="19" customFormat="1" ht="15.75" outlineLevel="2" thickBot="1">
      <c r="A38" s="38" t="s">
        <v>47</v>
      </c>
      <c r="B38" s="38" t="s">
        <v>47</v>
      </c>
      <c r="C38" s="38">
        <v>431.55</v>
      </c>
      <c r="D38" s="51" t="s">
        <v>5</v>
      </c>
      <c r="E38" s="51">
        <v>3</v>
      </c>
    </row>
    <row r="39" spans="1:5" s="19" customFormat="1" ht="15.75" outlineLevel="2" thickBot="1">
      <c r="A39" s="38" t="s">
        <v>72</v>
      </c>
      <c r="B39" s="38" t="s">
        <v>72</v>
      </c>
      <c r="C39" s="38">
        <v>2585.35</v>
      </c>
      <c r="D39" s="51" t="s">
        <v>4</v>
      </c>
      <c r="E39" s="51">
        <v>5</v>
      </c>
    </row>
    <row r="40" spans="1:5" s="19" customFormat="1" ht="15.75" outlineLevel="2" thickBot="1">
      <c r="A40" s="38" t="s">
        <v>69</v>
      </c>
      <c r="B40" s="38" t="s">
        <v>69</v>
      </c>
      <c r="C40" s="38">
        <v>39.32</v>
      </c>
      <c r="D40" s="51" t="s">
        <v>6</v>
      </c>
      <c r="E40" s="51">
        <v>2</v>
      </c>
    </row>
    <row r="41" spans="1:5" s="19" customFormat="1" ht="15.75" outlineLevel="2" thickBot="1">
      <c r="A41" s="38" t="s">
        <v>65</v>
      </c>
      <c r="B41" s="38" t="s">
        <v>64</v>
      </c>
      <c r="C41" s="38">
        <v>409.06</v>
      </c>
      <c r="D41" s="51" t="s">
        <v>5</v>
      </c>
      <c r="E41" s="51">
        <v>1</v>
      </c>
    </row>
    <row r="42" spans="1:5" ht="43.5" outlineLevel="2" thickBot="1">
      <c r="A42" s="21" t="s">
        <v>18</v>
      </c>
      <c r="B42" s="34">
        <f>SUM(B43:B50)</f>
        <v>0</v>
      </c>
      <c r="C42" s="35">
        <f>SUM(C43:C64)</f>
        <v>127002.45</v>
      </c>
      <c r="D42" s="36"/>
      <c r="E42" s="37"/>
    </row>
    <row r="43" spans="1:5" s="19" customFormat="1" ht="15.75" outlineLevel="2" thickBot="1">
      <c r="A43" s="38" t="s">
        <v>33</v>
      </c>
      <c r="B43" s="38" t="s">
        <v>33</v>
      </c>
      <c r="C43" s="38">
        <v>969.06</v>
      </c>
      <c r="D43" s="51" t="s">
        <v>34</v>
      </c>
      <c r="E43" s="51">
        <v>2</v>
      </c>
    </row>
    <row r="44" spans="1:5" s="19" customFormat="1" ht="15.75" outlineLevel="2" thickBot="1">
      <c r="A44" s="38" t="s">
        <v>35</v>
      </c>
      <c r="B44" s="38" t="s">
        <v>35</v>
      </c>
      <c r="C44" s="38">
        <v>4046.8</v>
      </c>
      <c r="D44" s="51" t="s">
        <v>36</v>
      </c>
      <c r="E44" s="51">
        <v>5</v>
      </c>
    </row>
    <row r="45" spans="1:5" s="19" customFormat="1" ht="15.75" outlineLevel="2" thickBot="1">
      <c r="A45" s="38" t="s">
        <v>30</v>
      </c>
      <c r="B45" s="38" t="s">
        <v>31</v>
      </c>
      <c r="C45" s="38">
        <v>550.20000000000005</v>
      </c>
      <c r="D45" s="51" t="s">
        <v>32</v>
      </c>
      <c r="E45" s="51">
        <v>2</v>
      </c>
    </row>
    <row r="46" spans="1:5" s="19" customFormat="1" ht="15.75" outlineLevel="2" thickBot="1">
      <c r="A46" s="38" t="s">
        <v>163</v>
      </c>
      <c r="B46" s="38" t="s">
        <v>162</v>
      </c>
      <c r="C46" s="38">
        <v>6405.06</v>
      </c>
      <c r="D46" s="51" t="s">
        <v>6</v>
      </c>
      <c r="E46" s="51">
        <v>6</v>
      </c>
    </row>
    <row r="47" spans="1:5" s="19" customFormat="1" ht="15.75" outlineLevel="2" thickBot="1">
      <c r="A47" s="38" t="s">
        <v>154</v>
      </c>
      <c r="B47" s="38" t="s">
        <v>154</v>
      </c>
      <c r="C47" s="38">
        <v>2245.6</v>
      </c>
      <c r="D47" s="51" t="s">
        <v>6</v>
      </c>
      <c r="E47" s="51">
        <v>8</v>
      </c>
    </row>
    <row r="48" spans="1:5" s="19" customFormat="1" ht="15.75" outlineLevel="2" thickBot="1">
      <c r="A48" s="38" t="s">
        <v>151</v>
      </c>
      <c r="B48" s="38" t="s">
        <v>150</v>
      </c>
      <c r="C48" s="38">
        <v>214.41</v>
      </c>
      <c r="D48" s="51" t="s">
        <v>5</v>
      </c>
      <c r="E48" s="51">
        <v>1</v>
      </c>
    </row>
    <row r="49" spans="1:5" s="19" customFormat="1" ht="15.75" outlineLevel="2" thickBot="1">
      <c r="A49" s="38" t="s">
        <v>148</v>
      </c>
      <c r="B49" s="38" t="s">
        <v>148</v>
      </c>
      <c r="C49" s="38">
        <v>9325.14</v>
      </c>
      <c r="D49" s="51" t="s">
        <v>147</v>
      </c>
      <c r="E49" s="51">
        <v>6</v>
      </c>
    </row>
    <row r="50" spans="1:5" s="19" customFormat="1" ht="15.75" outlineLevel="2" thickBot="1">
      <c r="A50" s="38" t="s">
        <v>43</v>
      </c>
      <c r="B50" s="38" t="s">
        <v>43</v>
      </c>
      <c r="C50" s="38">
        <v>17270.099999999999</v>
      </c>
      <c r="D50" s="51" t="s">
        <v>5</v>
      </c>
      <c r="E50" s="51">
        <v>9</v>
      </c>
    </row>
    <row r="51" spans="1:5" s="19" customFormat="1" ht="15.75" outlineLevel="2" thickBot="1">
      <c r="A51" s="38" t="s">
        <v>42</v>
      </c>
      <c r="B51" s="38" t="s">
        <v>42</v>
      </c>
      <c r="C51" s="38">
        <v>25332.69</v>
      </c>
      <c r="D51" s="51" t="s">
        <v>5</v>
      </c>
      <c r="E51" s="51">
        <v>3</v>
      </c>
    </row>
    <row r="52" spans="1:5" s="19" customFormat="1" ht="15.75" outlineLevel="2" thickBot="1">
      <c r="A52" s="38" t="s">
        <v>44</v>
      </c>
      <c r="B52" s="38" t="s">
        <v>45</v>
      </c>
      <c r="C52" s="38">
        <v>12175.79</v>
      </c>
      <c r="D52" s="51" t="s">
        <v>5</v>
      </c>
      <c r="E52" s="51">
        <v>11</v>
      </c>
    </row>
    <row r="53" spans="1:5" s="19" customFormat="1" ht="15.75" outlineLevel="2" thickBot="1">
      <c r="A53" s="38" t="s">
        <v>11</v>
      </c>
      <c r="B53" s="38" t="s">
        <v>11</v>
      </c>
      <c r="C53" s="38">
        <v>1854</v>
      </c>
      <c r="D53" s="51" t="s">
        <v>46</v>
      </c>
      <c r="E53" s="51">
        <v>1.8</v>
      </c>
    </row>
    <row r="54" spans="1:5" s="19" customFormat="1" ht="15.75" outlineLevel="2" thickBot="1">
      <c r="A54" s="38" t="s">
        <v>138</v>
      </c>
      <c r="B54" s="38" t="s">
        <v>138</v>
      </c>
      <c r="C54" s="38">
        <v>7666.98</v>
      </c>
      <c r="D54" s="51" t="s">
        <v>46</v>
      </c>
      <c r="E54" s="51">
        <v>6</v>
      </c>
    </row>
    <row r="55" spans="1:5" s="19" customFormat="1" ht="15.75" outlineLevel="2" thickBot="1">
      <c r="A55" s="38" t="s">
        <v>136</v>
      </c>
      <c r="B55" s="38" t="s">
        <v>135</v>
      </c>
      <c r="C55" s="38">
        <v>6993.9</v>
      </c>
      <c r="D55" s="51" t="s">
        <v>6</v>
      </c>
      <c r="E55" s="51">
        <v>2.5</v>
      </c>
    </row>
    <row r="56" spans="1:5" s="19" customFormat="1" ht="15.75" outlineLevel="2" thickBot="1">
      <c r="A56" s="38" t="s">
        <v>133</v>
      </c>
      <c r="B56" s="38" t="s">
        <v>132</v>
      </c>
      <c r="C56" s="38">
        <v>10963.48</v>
      </c>
      <c r="D56" s="51" t="s">
        <v>6</v>
      </c>
      <c r="E56" s="51">
        <v>2</v>
      </c>
    </row>
    <row r="57" spans="1:5" s="19" customFormat="1" ht="15.75" outlineLevel="2" thickBot="1">
      <c r="A57" s="38" t="s">
        <v>130</v>
      </c>
      <c r="B57" s="38" t="s">
        <v>129</v>
      </c>
      <c r="C57" s="38">
        <v>3001.59</v>
      </c>
      <c r="D57" s="51" t="s">
        <v>6</v>
      </c>
      <c r="E57" s="51">
        <v>0.5</v>
      </c>
    </row>
    <row r="58" spans="1:5" s="19" customFormat="1" ht="15.75" outlineLevel="2" thickBot="1">
      <c r="A58" s="38" t="s">
        <v>38</v>
      </c>
      <c r="B58" s="38" t="s">
        <v>38</v>
      </c>
      <c r="C58" s="38">
        <v>3838.28</v>
      </c>
      <c r="D58" s="51" t="s">
        <v>6</v>
      </c>
      <c r="E58" s="51">
        <v>3.5</v>
      </c>
    </row>
    <row r="59" spans="1:5" s="19" customFormat="1" ht="15.75" outlineLevel="2" thickBot="1">
      <c r="A59" s="38" t="s">
        <v>51</v>
      </c>
      <c r="B59" s="38" t="s">
        <v>51</v>
      </c>
      <c r="C59" s="38">
        <v>359.2</v>
      </c>
      <c r="D59" s="51" t="s">
        <v>5</v>
      </c>
      <c r="E59" s="51">
        <v>2</v>
      </c>
    </row>
    <row r="60" spans="1:5" s="19" customFormat="1" ht="15.75" outlineLevel="2" thickBot="1">
      <c r="A60" s="38" t="s">
        <v>77</v>
      </c>
      <c r="B60" s="38" t="s">
        <v>76</v>
      </c>
      <c r="C60" s="38">
        <v>7016.21</v>
      </c>
      <c r="D60" s="51" t="s">
        <v>75</v>
      </c>
      <c r="E60" s="51">
        <v>1</v>
      </c>
    </row>
    <row r="61" spans="1:5" s="19" customFormat="1" ht="15.75" outlineLevel="2" thickBot="1">
      <c r="A61" s="38" t="s">
        <v>39</v>
      </c>
      <c r="B61" s="38" t="s">
        <v>39</v>
      </c>
      <c r="C61" s="38">
        <v>5672.94</v>
      </c>
      <c r="D61" s="51" t="s">
        <v>40</v>
      </c>
      <c r="E61" s="51">
        <v>21</v>
      </c>
    </row>
    <row r="62" spans="1:5" s="19" customFormat="1" ht="15.75" outlineLevel="2" thickBot="1">
      <c r="A62" s="38" t="s">
        <v>48</v>
      </c>
      <c r="B62" s="38" t="s">
        <v>48</v>
      </c>
      <c r="C62" s="38">
        <v>621.53</v>
      </c>
      <c r="D62" s="51" t="s">
        <v>36</v>
      </c>
      <c r="E62" s="51">
        <v>1</v>
      </c>
    </row>
    <row r="63" spans="1:5" s="19" customFormat="1" ht="15.75" outlineLevel="2" thickBot="1">
      <c r="A63" s="38" t="s">
        <v>67</v>
      </c>
      <c r="B63" s="38" t="s">
        <v>67</v>
      </c>
      <c r="C63" s="38">
        <v>409.32</v>
      </c>
      <c r="D63" s="51" t="s">
        <v>6</v>
      </c>
      <c r="E63" s="51">
        <v>0.5</v>
      </c>
    </row>
    <row r="64" spans="1:5" s="19" customFormat="1" ht="15.75" outlineLevel="2" thickBot="1">
      <c r="A64" s="38" t="s">
        <v>62</v>
      </c>
      <c r="B64" s="38" t="s">
        <v>61</v>
      </c>
      <c r="C64" s="38">
        <v>70.17</v>
      </c>
      <c r="D64" s="51" t="s">
        <v>6</v>
      </c>
      <c r="E64" s="51">
        <v>0.5</v>
      </c>
    </row>
    <row r="65" spans="1:5" ht="28.5">
      <c r="A65" s="21" t="s">
        <v>19</v>
      </c>
      <c r="B65" s="34" t="e">
        <f>#REF!+#REF!</f>
        <v>#REF!</v>
      </c>
      <c r="C65" s="35">
        <v>0</v>
      </c>
      <c r="D65" s="36"/>
      <c r="E65" s="37"/>
    </row>
    <row r="66" spans="1:5" ht="28.5">
      <c r="A66" s="21" t="s">
        <v>20</v>
      </c>
      <c r="B66" s="34" t="e">
        <f>SUM(#REF!)</f>
        <v>#REF!</v>
      </c>
      <c r="C66" s="35">
        <v>0</v>
      </c>
      <c r="D66" s="36"/>
      <c r="E66" s="37"/>
    </row>
    <row r="67" spans="1:5" ht="28.5">
      <c r="A67" s="21" t="s">
        <v>21</v>
      </c>
      <c r="B67" s="34" t="e">
        <f>#REF!</f>
        <v>#REF!</v>
      </c>
      <c r="C67" s="35">
        <v>0</v>
      </c>
      <c r="D67" s="36"/>
      <c r="E67" s="37"/>
    </row>
    <row r="68" spans="1:5" ht="29.25" thickBot="1">
      <c r="A68" s="21" t="s">
        <v>22</v>
      </c>
      <c r="B68" s="34" t="e">
        <f>B69+B70</f>
        <v>#VALUE!</v>
      </c>
      <c r="C68" s="35">
        <f>(C69+C70)</f>
        <v>5568.6</v>
      </c>
      <c r="D68" s="36"/>
      <c r="E68" s="37"/>
    </row>
    <row r="69" spans="1:5" s="19" customFormat="1" ht="15.75" outlineLevel="2" thickBot="1">
      <c r="A69" s="38" t="s">
        <v>53</v>
      </c>
      <c r="B69" s="38" t="s">
        <v>53</v>
      </c>
      <c r="C69" s="38">
        <v>2815.02</v>
      </c>
      <c r="D69" s="51" t="s">
        <v>6</v>
      </c>
      <c r="E69" s="51">
        <v>9</v>
      </c>
    </row>
    <row r="70" spans="1:5" s="19" customFormat="1" ht="15.75" outlineLevel="2" thickBot="1">
      <c r="A70" s="38" t="s">
        <v>41</v>
      </c>
      <c r="B70" s="38" t="s">
        <v>41</v>
      </c>
      <c r="C70" s="38">
        <v>2753.58</v>
      </c>
      <c r="D70" s="51" t="s">
        <v>5</v>
      </c>
      <c r="E70" s="51">
        <v>6</v>
      </c>
    </row>
    <row r="71" spans="1:5" ht="29.25" thickBot="1">
      <c r="A71" s="21" t="s">
        <v>23</v>
      </c>
      <c r="B71" s="34" t="str">
        <f>B73</f>
        <v>Тех.обслуживание газового оборудования.К= 0,6;0,8;</v>
      </c>
      <c r="C71" s="35">
        <f>C73+C72</f>
        <v>13907.04</v>
      </c>
      <c r="D71" s="36"/>
      <c r="E71" s="37"/>
    </row>
    <row r="72" spans="1:5" s="19" customFormat="1" ht="15.75" outlineLevel="2" thickBot="1">
      <c r="A72" s="38" t="s">
        <v>122</v>
      </c>
      <c r="B72" s="38" t="s">
        <v>121</v>
      </c>
      <c r="C72" s="38">
        <v>6605.84</v>
      </c>
      <c r="D72" s="51" t="s">
        <v>4</v>
      </c>
      <c r="E72" s="51">
        <v>34767.599999999999</v>
      </c>
    </row>
    <row r="73" spans="1:5" s="19" customFormat="1" ht="15.75" outlineLevel="2" thickBot="1">
      <c r="A73" s="38" t="s">
        <v>119</v>
      </c>
      <c r="B73" s="38" t="s">
        <v>118</v>
      </c>
      <c r="C73" s="38">
        <v>7301.2</v>
      </c>
      <c r="D73" s="51" t="s">
        <v>4</v>
      </c>
      <c r="E73" s="51">
        <v>34767.599999999999</v>
      </c>
    </row>
    <row r="74" spans="1:5" s="9" customFormat="1" ht="29.25" outlineLevel="2" thickBot="1">
      <c r="A74" s="21" t="s">
        <v>24</v>
      </c>
      <c r="B74" s="34" t="e">
        <f>B75+#REF!</f>
        <v>#VALUE!</v>
      </c>
      <c r="C74" s="35">
        <f>C75+C76</f>
        <v>40087.040000000001</v>
      </c>
      <c r="D74" s="36"/>
      <c r="E74" s="37"/>
    </row>
    <row r="75" spans="1:5" s="19" customFormat="1" ht="15.75" outlineLevel="2" thickBot="1">
      <c r="A75" s="38" t="s">
        <v>126</v>
      </c>
      <c r="B75" s="38" t="s">
        <v>126</v>
      </c>
      <c r="C75" s="38">
        <v>16445.07</v>
      </c>
      <c r="D75" s="51" t="s">
        <v>4</v>
      </c>
      <c r="E75" s="51">
        <v>34767.599999999999</v>
      </c>
    </row>
    <row r="76" spans="1:5" s="19" customFormat="1" ht="15.75" outlineLevel="2" thickBot="1">
      <c r="A76" s="38" t="s">
        <v>124</v>
      </c>
      <c r="B76" s="38" t="s">
        <v>124</v>
      </c>
      <c r="C76" s="38">
        <v>23641.97</v>
      </c>
      <c r="D76" s="51" t="s">
        <v>4</v>
      </c>
      <c r="E76" s="51">
        <v>34767.599999999999</v>
      </c>
    </row>
    <row r="77" spans="1:5" ht="43.5" thickBot="1">
      <c r="A77" s="21" t="s">
        <v>25</v>
      </c>
      <c r="B77" s="34" t="str">
        <f>B79</f>
        <v>Дератизация</v>
      </c>
      <c r="C77" s="35">
        <f>C79+C78</f>
        <v>10324.799999999999</v>
      </c>
      <c r="D77" s="36"/>
      <c r="E77" s="37"/>
    </row>
    <row r="78" spans="1:5" s="19" customFormat="1" ht="15.75" outlineLevel="2" thickBot="1">
      <c r="A78" s="38" t="s">
        <v>37</v>
      </c>
      <c r="B78" s="38" t="s">
        <v>37</v>
      </c>
      <c r="C78" s="38">
        <v>2064.96</v>
      </c>
      <c r="D78" s="51" t="s">
        <v>4</v>
      </c>
      <c r="E78" s="51">
        <v>1434</v>
      </c>
    </row>
    <row r="79" spans="1:5" s="19" customFormat="1" ht="15.75" outlineLevel="2" thickBot="1">
      <c r="A79" s="38" t="s">
        <v>37</v>
      </c>
      <c r="B79" s="38" t="s">
        <v>37</v>
      </c>
      <c r="C79" s="38">
        <v>8259.84</v>
      </c>
      <c r="D79" s="51" t="s">
        <v>4</v>
      </c>
      <c r="E79" s="51">
        <v>5736</v>
      </c>
    </row>
    <row r="80" spans="1:5" ht="57.75" thickBot="1">
      <c r="A80" s="21" t="s">
        <v>26</v>
      </c>
      <c r="B80" s="34">
        <f>SUM(B81:B81)</f>
        <v>0</v>
      </c>
      <c r="C80" s="35">
        <f>SUM(C81:C84)</f>
        <v>185798.02000000002</v>
      </c>
      <c r="D80" s="36"/>
      <c r="E80" s="37"/>
    </row>
    <row r="81" spans="1:5" s="19" customFormat="1" ht="15.75" outlineLevel="2" thickBot="1">
      <c r="A81" s="38" t="s">
        <v>160</v>
      </c>
      <c r="B81" s="38" t="s">
        <v>159</v>
      </c>
      <c r="C81" s="38">
        <v>591.04999999999995</v>
      </c>
      <c r="D81" s="51" t="s">
        <v>4</v>
      </c>
      <c r="E81" s="51">
        <v>34767.599999999999</v>
      </c>
    </row>
    <row r="82" spans="1:5" s="19" customFormat="1" ht="15.75" outlineLevel="2" thickBot="1">
      <c r="A82" s="38" t="s">
        <v>157</v>
      </c>
      <c r="B82" s="38" t="s">
        <v>156</v>
      </c>
      <c r="C82" s="38">
        <v>591.04999999999995</v>
      </c>
      <c r="D82" s="51" t="s">
        <v>4</v>
      </c>
      <c r="E82" s="51">
        <v>34767.599999999999</v>
      </c>
    </row>
    <row r="83" spans="1:5" s="19" customFormat="1" ht="15.75" outlineLevel="2" thickBot="1">
      <c r="A83" s="38" t="s">
        <v>112</v>
      </c>
      <c r="B83" s="38" t="s">
        <v>111</v>
      </c>
      <c r="C83" s="38">
        <v>98044.62</v>
      </c>
      <c r="D83" s="51" t="s">
        <v>4</v>
      </c>
      <c r="E83" s="51">
        <v>34767.599999999999</v>
      </c>
    </row>
    <row r="84" spans="1:5" s="19" customFormat="1" ht="15.75" outlineLevel="2" thickBot="1">
      <c r="A84" s="38" t="s">
        <v>109</v>
      </c>
      <c r="B84" s="38" t="s">
        <v>109</v>
      </c>
      <c r="C84" s="38">
        <v>86571.3</v>
      </c>
      <c r="D84" s="51" t="s">
        <v>4</v>
      </c>
      <c r="E84" s="51">
        <v>34767.599999999999</v>
      </c>
    </row>
    <row r="85" spans="1:5">
      <c r="A85" s="21" t="s">
        <v>27</v>
      </c>
      <c r="B85" s="34">
        <f>B86</f>
        <v>6101.6949152542375</v>
      </c>
      <c r="C85" s="35">
        <f>C86+C87</f>
        <v>32162.76</v>
      </c>
      <c r="D85" s="36"/>
      <c r="E85" s="37"/>
    </row>
    <row r="86" spans="1:5" ht="30">
      <c r="A86" s="45" t="s">
        <v>193</v>
      </c>
      <c r="B86" s="39">
        <f>C86/1.18</f>
        <v>6101.6949152542375</v>
      </c>
      <c r="C86" s="46">
        <f>E86*5*12</f>
        <v>7200</v>
      </c>
      <c r="D86" s="47" t="s">
        <v>7</v>
      </c>
      <c r="E86" s="40">
        <v>120</v>
      </c>
    </row>
    <row r="87" spans="1:5">
      <c r="A87" s="45" t="s">
        <v>54</v>
      </c>
      <c r="B87" s="39"/>
      <c r="C87" s="46">
        <v>24962.76</v>
      </c>
      <c r="D87" s="47"/>
      <c r="E87" s="40"/>
    </row>
    <row r="88" spans="1:5">
      <c r="A88" s="20" t="s">
        <v>189</v>
      </c>
      <c r="B88" s="48" t="e">
        <f>B15+B18+B21+#REF!+B42+B65+B66+B67+B68+B71+B74+B77+B80+B85</f>
        <v>#REF!</v>
      </c>
      <c r="C88" s="35">
        <f>C15+C18+C21+C24+C31+C42+C65+C66+C67+C68+C71+C74+C77+C80</f>
        <v>955114.72000000009</v>
      </c>
      <c r="D88" s="49"/>
      <c r="E88" s="37"/>
    </row>
    <row r="89" spans="1:5">
      <c r="A89" s="20" t="s">
        <v>190</v>
      </c>
      <c r="B89" s="50"/>
      <c r="C89" s="35">
        <f>C88*1.18+C85</f>
        <v>1159198.1296000001</v>
      </c>
      <c r="D89" s="36"/>
      <c r="E89" s="37"/>
    </row>
    <row r="90" spans="1:5">
      <c r="A90" s="20" t="s">
        <v>191</v>
      </c>
      <c r="B90" s="50"/>
      <c r="C90" s="35">
        <f>C6+C8+C11-C89</f>
        <v>-207553.77179999999</v>
      </c>
      <c r="D90" s="36"/>
      <c r="E90" s="37"/>
    </row>
    <row r="91" spans="1:5" ht="28.5">
      <c r="A91" s="21" t="s">
        <v>195</v>
      </c>
      <c r="B91" s="34"/>
      <c r="C91" s="35">
        <f>C90+C10</f>
        <v>-261977.38180000009</v>
      </c>
      <c r="D91" s="36"/>
      <c r="E91" s="37"/>
    </row>
  </sheetData>
  <mergeCells count="6">
    <mergeCell ref="A14:E14"/>
    <mergeCell ref="C4:D4"/>
    <mergeCell ref="A1:E1"/>
    <mergeCell ref="C2:E2"/>
    <mergeCell ref="C3:E3"/>
    <mergeCell ref="A7:E7"/>
  </mergeCells>
  <hyperlinks>
    <hyperlink ref="D5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7"/>
  <sheetViews>
    <sheetView topLeftCell="A3" workbookViewId="0">
      <selection activeCell="A71" activeCellId="3" sqref="A25:XFD25 A27:XFD27 A69:XFD69 A71:XFD71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182</v>
      </c>
    </row>
    <row r="3" spans="1:5">
      <c r="A3" t="s">
        <v>181</v>
      </c>
    </row>
    <row r="4" spans="1:5" ht="15.75" thickBot="1"/>
    <row r="5" spans="1:5" ht="15.75" thickBot="1">
      <c r="A5" s="16"/>
      <c r="B5" s="16" t="s">
        <v>180</v>
      </c>
      <c r="C5" s="16" t="s">
        <v>179</v>
      </c>
      <c r="D5" s="16" t="s">
        <v>178</v>
      </c>
      <c r="E5" s="16" t="s">
        <v>177</v>
      </c>
    </row>
    <row r="6" spans="1:5" s="19" customFormat="1" ht="15.75" outlineLevel="2" thickBot="1">
      <c r="A6" s="18" t="s">
        <v>176</v>
      </c>
      <c r="B6" s="18" t="s">
        <v>176</v>
      </c>
      <c r="C6" s="18">
        <v>87102.2</v>
      </c>
      <c r="D6" s="18" t="s">
        <v>15</v>
      </c>
      <c r="E6" s="18">
        <v>1619</v>
      </c>
    </row>
    <row r="7" spans="1:5" ht="15.75" outlineLevel="1" thickBot="1">
      <c r="A7" s="15" t="s">
        <v>175</v>
      </c>
      <c r="B7" s="13"/>
      <c r="C7" s="13">
        <f>SUBTOTAL(9,C6:C6)</f>
        <v>87102.2</v>
      </c>
      <c r="D7" s="13"/>
      <c r="E7" s="13">
        <f>SUBTOTAL(9,E6:E6)</f>
        <v>1619</v>
      </c>
    </row>
    <row r="8" spans="1:5" s="19" customFormat="1" ht="15.75" outlineLevel="2" thickBot="1">
      <c r="A8" s="18" t="s">
        <v>174</v>
      </c>
      <c r="B8" s="18" t="s">
        <v>174</v>
      </c>
      <c r="C8" s="18">
        <v>88447.2</v>
      </c>
      <c r="D8" s="18" t="s">
        <v>15</v>
      </c>
      <c r="E8" s="18">
        <v>1644</v>
      </c>
    </row>
    <row r="9" spans="1:5" ht="15.75" outlineLevel="1" thickBot="1">
      <c r="A9" s="14" t="s">
        <v>173</v>
      </c>
      <c r="B9" s="13"/>
      <c r="C9" s="13">
        <f>SUBTOTAL(9,C8:C8)</f>
        <v>88447.2</v>
      </c>
      <c r="D9" s="13"/>
      <c r="E9" s="13">
        <f>SUBTOTAL(9,E8:E8)</f>
        <v>1644</v>
      </c>
    </row>
    <row r="10" spans="1:5" s="19" customFormat="1" ht="15.75" outlineLevel="2" thickBot="1">
      <c r="A10" s="18" t="s">
        <v>33</v>
      </c>
      <c r="B10" s="18" t="s">
        <v>33</v>
      </c>
      <c r="C10" s="18">
        <v>969.06</v>
      </c>
      <c r="D10" s="18" t="s">
        <v>34</v>
      </c>
      <c r="E10" s="18">
        <v>2</v>
      </c>
    </row>
    <row r="11" spans="1:5" ht="15.75" outlineLevel="1" thickBot="1">
      <c r="A11" s="14" t="s">
        <v>172</v>
      </c>
      <c r="B11" s="13"/>
      <c r="C11" s="13">
        <f>SUBTOTAL(9,C10:C10)</f>
        <v>969.06</v>
      </c>
      <c r="D11" s="13"/>
      <c r="E11" s="13">
        <f>SUBTOTAL(9,E10:E10)</f>
        <v>2</v>
      </c>
    </row>
    <row r="12" spans="1:5" s="19" customFormat="1" ht="15.75" outlineLevel="2" thickBot="1">
      <c r="A12" s="18" t="s">
        <v>171</v>
      </c>
      <c r="B12" s="18" t="s">
        <v>171</v>
      </c>
      <c r="C12" s="18">
        <v>2781.4</v>
      </c>
      <c r="D12" s="18" t="s">
        <v>4</v>
      </c>
      <c r="E12" s="18">
        <v>34767.599999999999</v>
      </c>
    </row>
    <row r="13" spans="1:5" ht="15.75" outlineLevel="1" thickBot="1">
      <c r="A13" s="14" t="s">
        <v>170</v>
      </c>
      <c r="B13" s="13"/>
      <c r="C13" s="13">
        <f>SUBTOTAL(9,C12:C12)</f>
        <v>2781.4</v>
      </c>
      <c r="D13" s="13"/>
      <c r="E13" s="13">
        <f>SUBTOTAL(9,E12:E12)</f>
        <v>34767.599999999999</v>
      </c>
    </row>
    <row r="14" spans="1:5" s="19" customFormat="1" ht="15.75" outlineLevel="2" thickBot="1">
      <c r="A14" s="18" t="s">
        <v>169</v>
      </c>
      <c r="B14" s="18" t="s">
        <v>168</v>
      </c>
      <c r="C14" s="18">
        <v>3129.08</v>
      </c>
      <c r="D14" s="18" t="s">
        <v>4</v>
      </c>
      <c r="E14" s="18">
        <v>34767.599999999999</v>
      </c>
    </row>
    <row r="15" spans="1:5" ht="15.75" outlineLevel="1" thickBot="1">
      <c r="A15" s="14" t="s">
        <v>167</v>
      </c>
      <c r="B15" s="13"/>
      <c r="C15" s="13">
        <f>SUBTOTAL(9,C14:C14)</f>
        <v>3129.08</v>
      </c>
      <c r="D15" s="13"/>
      <c r="E15" s="13">
        <f>SUBTOTAL(9,E14:E14)</f>
        <v>34767.599999999999</v>
      </c>
    </row>
    <row r="16" spans="1:5" s="19" customFormat="1" ht="15.75" outlineLevel="2" thickBot="1">
      <c r="A16" s="18" t="s">
        <v>37</v>
      </c>
      <c r="B16" s="18" t="s">
        <v>37</v>
      </c>
      <c r="C16" s="18">
        <v>2064.96</v>
      </c>
      <c r="D16" s="18" t="s">
        <v>4</v>
      </c>
      <c r="E16" s="18">
        <v>1434</v>
      </c>
    </row>
    <row r="17" spans="1:5" s="19" customFormat="1" ht="15.75" outlineLevel="2" thickBot="1">
      <c r="A17" s="18" t="s">
        <v>37</v>
      </c>
      <c r="B17" s="18" t="s">
        <v>37</v>
      </c>
      <c r="C17" s="18">
        <v>8259.84</v>
      </c>
      <c r="D17" s="18" t="s">
        <v>4</v>
      </c>
      <c r="E17" s="18">
        <v>5736</v>
      </c>
    </row>
    <row r="18" spans="1:5" ht="15.75" outlineLevel="1" thickBot="1">
      <c r="A18" s="14" t="s">
        <v>166</v>
      </c>
      <c r="B18" s="13"/>
      <c r="C18" s="13">
        <f>SUBTOTAL(9,C16:C17)</f>
        <v>10324.799999999999</v>
      </c>
      <c r="D18" s="13"/>
      <c r="E18" s="13">
        <f>SUBTOTAL(9,E16:E17)</f>
        <v>7170</v>
      </c>
    </row>
    <row r="19" spans="1:5" s="19" customFormat="1" ht="15.75" outlineLevel="2" thickBot="1">
      <c r="A19" s="18" t="s">
        <v>35</v>
      </c>
      <c r="B19" s="18" t="s">
        <v>35</v>
      </c>
      <c r="C19" s="18">
        <v>4046.8</v>
      </c>
      <c r="D19" s="18" t="s">
        <v>36</v>
      </c>
      <c r="E19" s="18">
        <v>5</v>
      </c>
    </row>
    <row r="20" spans="1:5" ht="15.75" outlineLevel="1" thickBot="1">
      <c r="A20" s="14" t="s">
        <v>165</v>
      </c>
      <c r="B20" s="13"/>
      <c r="C20" s="13">
        <f>SUBTOTAL(9,C19:C19)</f>
        <v>4046.8</v>
      </c>
      <c r="D20" s="13"/>
      <c r="E20" s="13">
        <f>SUBTOTAL(9,E19:E19)</f>
        <v>5</v>
      </c>
    </row>
    <row r="21" spans="1:5" s="19" customFormat="1" ht="15.75" outlineLevel="2" thickBot="1">
      <c r="A21" s="18" t="s">
        <v>30</v>
      </c>
      <c r="B21" s="18" t="s">
        <v>31</v>
      </c>
      <c r="C21" s="18">
        <v>550.20000000000005</v>
      </c>
      <c r="D21" s="18" t="s">
        <v>32</v>
      </c>
      <c r="E21" s="18">
        <v>2</v>
      </c>
    </row>
    <row r="22" spans="1:5" ht="15.75" outlineLevel="1" thickBot="1">
      <c r="A22" s="14" t="s">
        <v>164</v>
      </c>
      <c r="B22" s="13"/>
      <c r="C22" s="13">
        <f>SUBTOTAL(9,C21:C21)</f>
        <v>550.20000000000005</v>
      </c>
      <c r="D22" s="13"/>
      <c r="E22" s="13">
        <f>SUBTOTAL(9,E21:E21)</f>
        <v>2</v>
      </c>
    </row>
    <row r="23" spans="1:5" s="19" customFormat="1" ht="15.75" outlineLevel="2" thickBot="1">
      <c r="A23" s="18" t="s">
        <v>163</v>
      </c>
      <c r="B23" s="18" t="s">
        <v>162</v>
      </c>
      <c r="C23" s="18">
        <v>6405.06</v>
      </c>
      <c r="D23" s="18" t="s">
        <v>6</v>
      </c>
      <c r="E23" s="18">
        <v>6</v>
      </c>
    </row>
    <row r="24" spans="1:5" ht="15.75" outlineLevel="1" thickBot="1">
      <c r="A24" s="14" t="s">
        <v>161</v>
      </c>
      <c r="B24" s="13"/>
      <c r="C24" s="13">
        <f>SUBTOTAL(9,C23:C23)</f>
        <v>6405.06</v>
      </c>
      <c r="D24" s="13"/>
      <c r="E24" s="13">
        <f>SUBTOTAL(9,E23:E23)</f>
        <v>6</v>
      </c>
    </row>
    <row r="25" spans="1:5" s="19" customFormat="1" ht="15.75" outlineLevel="2" thickBot="1">
      <c r="A25" s="18" t="s">
        <v>160</v>
      </c>
      <c r="B25" s="18" t="s">
        <v>159</v>
      </c>
      <c r="C25" s="18">
        <v>591.04999999999995</v>
      </c>
      <c r="D25" s="18" t="s">
        <v>4</v>
      </c>
      <c r="E25" s="18">
        <v>34767.599999999999</v>
      </c>
    </row>
    <row r="26" spans="1:5" ht="15.75" outlineLevel="1" thickBot="1">
      <c r="A26" s="14" t="s">
        <v>158</v>
      </c>
      <c r="B26" s="13"/>
      <c r="C26" s="13">
        <f>SUBTOTAL(9,C25:C25)</f>
        <v>591.04999999999995</v>
      </c>
      <c r="D26" s="13"/>
      <c r="E26" s="13">
        <f>SUBTOTAL(9,E25:E25)</f>
        <v>34767.599999999999</v>
      </c>
    </row>
    <row r="27" spans="1:5" s="19" customFormat="1" ht="15.75" outlineLevel="2" thickBot="1">
      <c r="A27" s="18" t="s">
        <v>157</v>
      </c>
      <c r="B27" s="18" t="s">
        <v>156</v>
      </c>
      <c r="C27" s="18">
        <v>591.04999999999995</v>
      </c>
      <c r="D27" s="18" t="s">
        <v>4</v>
      </c>
      <c r="E27" s="18">
        <v>34767.599999999999</v>
      </c>
    </row>
    <row r="28" spans="1:5" ht="15.75" outlineLevel="1" thickBot="1">
      <c r="A28" s="14" t="s">
        <v>155</v>
      </c>
      <c r="B28" s="13"/>
      <c r="C28" s="13">
        <f>SUBTOTAL(9,C27:C27)</f>
        <v>591.04999999999995</v>
      </c>
      <c r="D28" s="13"/>
      <c r="E28" s="13">
        <f>SUBTOTAL(9,E27:E27)</f>
        <v>34767.599999999999</v>
      </c>
    </row>
    <row r="29" spans="1:5" s="19" customFormat="1" ht="15.75" outlineLevel="2" thickBot="1">
      <c r="A29" s="18" t="s">
        <v>154</v>
      </c>
      <c r="B29" s="18" t="s">
        <v>154</v>
      </c>
      <c r="C29" s="18">
        <v>2245.6</v>
      </c>
      <c r="D29" s="18" t="s">
        <v>6</v>
      </c>
      <c r="E29" s="18">
        <v>8</v>
      </c>
    </row>
    <row r="30" spans="1:5" ht="15.75" outlineLevel="1" thickBot="1">
      <c r="A30" s="14" t="s">
        <v>153</v>
      </c>
      <c r="B30" s="13"/>
      <c r="C30" s="13">
        <f>SUBTOTAL(9,C29:C29)</f>
        <v>2245.6</v>
      </c>
      <c r="D30" s="13"/>
      <c r="E30" s="13">
        <f>SUBTOTAL(9,E29:E29)</f>
        <v>8</v>
      </c>
    </row>
    <row r="31" spans="1:5" s="19" customFormat="1" ht="15.75" outlineLevel="2" thickBot="1">
      <c r="A31" s="18" t="s">
        <v>53</v>
      </c>
      <c r="B31" s="18" t="s">
        <v>53</v>
      </c>
      <c r="C31" s="18">
        <v>2815.02</v>
      </c>
      <c r="D31" s="18" t="s">
        <v>6</v>
      </c>
      <c r="E31" s="18">
        <v>9</v>
      </c>
    </row>
    <row r="32" spans="1:5" ht="15.75" outlineLevel="1" thickBot="1">
      <c r="A32" s="14" t="s">
        <v>152</v>
      </c>
      <c r="B32" s="13"/>
      <c r="C32" s="13">
        <f>SUBTOTAL(9,C31:C31)</f>
        <v>2815.02</v>
      </c>
      <c r="D32" s="13"/>
      <c r="E32" s="13">
        <f>SUBTOTAL(9,E31:E31)</f>
        <v>9</v>
      </c>
    </row>
    <row r="33" spans="1:5" s="19" customFormat="1" ht="15.75" outlineLevel="2" thickBot="1">
      <c r="A33" s="18" t="s">
        <v>151</v>
      </c>
      <c r="B33" s="18" t="s">
        <v>150</v>
      </c>
      <c r="C33" s="18">
        <v>214.41</v>
      </c>
      <c r="D33" s="18" t="s">
        <v>5</v>
      </c>
      <c r="E33" s="18">
        <v>1</v>
      </c>
    </row>
    <row r="34" spans="1:5" ht="15.75" outlineLevel="1" thickBot="1">
      <c r="A34" s="14" t="s">
        <v>149</v>
      </c>
      <c r="B34" s="13"/>
      <c r="C34" s="13">
        <f>SUBTOTAL(9,C33:C33)</f>
        <v>214.41</v>
      </c>
      <c r="D34" s="13"/>
      <c r="E34" s="13">
        <f>SUBTOTAL(9,E33:E33)</f>
        <v>1</v>
      </c>
    </row>
    <row r="35" spans="1:5" s="19" customFormat="1" ht="15.75" outlineLevel="2" thickBot="1">
      <c r="A35" s="18" t="s">
        <v>148</v>
      </c>
      <c r="B35" s="18" t="s">
        <v>148</v>
      </c>
      <c r="C35" s="18">
        <v>9325.14</v>
      </c>
      <c r="D35" s="18" t="s">
        <v>147</v>
      </c>
      <c r="E35" s="18">
        <v>6</v>
      </c>
    </row>
    <row r="36" spans="1:5" ht="15.75" outlineLevel="1" thickBot="1">
      <c r="A36" s="14" t="s">
        <v>146</v>
      </c>
      <c r="B36" s="13"/>
      <c r="C36" s="13">
        <f>SUBTOTAL(9,C35:C35)</f>
        <v>9325.14</v>
      </c>
      <c r="D36" s="13"/>
      <c r="E36" s="13">
        <f>SUBTOTAL(9,E35:E35)</f>
        <v>6</v>
      </c>
    </row>
    <row r="37" spans="1:5" s="19" customFormat="1" ht="15.75" outlineLevel="2" thickBot="1">
      <c r="A37" s="18" t="s">
        <v>145</v>
      </c>
      <c r="B37" s="18" t="s">
        <v>145</v>
      </c>
      <c r="C37" s="18">
        <v>2453</v>
      </c>
      <c r="D37" s="18" t="s">
        <v>144</v>
      </c>
      <c r="E37" s="18">
        <v>4</v>
      </c>
    </row>
    <row r="38" spans="1:5" ht="15.75" outlineLevel="1" thickBot="1">
      <c r="A38" s="14" t="s">
        <v>143</v>
      </c>
      <c r="B38" s="13"/>
      <c r="C38" s="13">
        <f>SUBTOTAL(9,C37:C37)</f>
        <v>2453</v>
      </c>
      <c r="D38" s="13"/>
      <c r="E38" s="13">
        <f>SUBTOTAL(9,E37:E37)</f>
        <v>4</v>
      </c>
    </row>
    <row r="39" spans="1:5" s="19" customFormat="1" ht="15.75" outlineLevel="2" thickBot="1">
      <c r="A39" s="18" t="s">
        <v>43</v>
      </c>
      <c r="B39" s="18" t="s">
        <v>43</v>
      </c>
      <c r="C39" s="18">
        <v>17270.099999999999</v>
      </c>
      <c r="D39" s="18" t="s">
        <v>5</v>
      </c>
      <c r="E39" s="18">
        <v>9</v>
      </c>
    </row>
    <row r="40" spans="1:5" ht="15.75" outlineLevel="1" thickBot="1">
      <c r="A40" s="14" t="s">
        <v>142</v>
      </c>
      <c r="B40" s="13"/>
      <c r="C40" s="13">
        <f>SUBTOTAL(9,C39:C39)</f>
        <v>17270.099999999999</v>
      </c>
      <c r="D40" s="13"/>
      <c r="E40" s="13">
        <f>SUBTOTAL(9,E39:E39)</f>
        <v>9</v>
      </c>
    </row>
    <row r="41" spans="1:5" s="19" customFormat="1" ht="15.75" outlineLevel="2" thickBot="1">
      <c r="A41" s="18" t="s">
        <v>42</v>
      </c>
      <c r="B41" s="18" t="s">
        <v>42</v>
      </c>
      <c r="C41" s="18">
        <v>25332.69</v>
      </c>
      <c r="D41" s="18" t="s">
        <v>5</v>
      </c>
      <c r="E41" s="18">
        <v>3</v>
      </c>
    </row>
    <row r="42" spans="1:5" ht="15.75" outlineLevel="1" thickBot="1">
      <c r="A42" s="14" t="s">
        <v>141</v>
      </c>
      <c r="B42" s="13"/>
      <c r="C42" s="13">
        <f>SUBTOTAL(9,C41:C41)</f>
        <v>25332.69</v>
      </c>
      <c r="D42" s="13"/>
      <c r="E42" s="13">
        <f>SUBTOTAL(9,E41:E41)</f>
        <v>3</v>
      </c>
    </row>
    <row r="43" spans="1:5" s="19" customFormat="1" ht="15.75" outlineLevel="2" thickBot="1">
      <c r="A43" s="18" t="s">
        <v>44</v>
      </c>
      <c r="B43" s="18" t="s">
        <v>45</v>
      </c>
      <c r="C43" s="18">
        <v>12175.79</v>
      </c>
      <c r="D43" s="18" t="s">
        <v>5</v>
      </c>
      <c r="E43" s="18">
        <v>11</v>
      </c>
    </row>
    <row r="44" spans="1:5" ht="15.75" outlineLevel="1" thickBot="1">
      <c r="A44" s="14" t="s">
        <v>140</v>
      </c>
      <c r="B44" s="13"/>
      <c r="C44" s="13">
        <f>SUBTOTAL(9,C43:C43)</f>
        <v>12175.79</v>
      </c>
      <c r="D44" s="13"/>
      <c r="E44" s="13">
        <f>SUBTOTAL(9,E43:E43)</f>
        <v>11</v>
      </c>
    </row>
    <row r="45" spans="1:5" s="19" customFormat="1" ht="15.75" outlineLevel="2" thickBot="1">
      <c r="A45" s="18" t="s">
        <v>11</v>
      </c>
      <c r="B45" s="18" t="s">
        <v>11</v>
      </c>
      <c r="C45" s="18">
        <v>1854</v>
      </c>
      <c r="D45" s="18" t="s">
        <v>46</v>
      </c>
      <c r="E45" s="18">
        <v>1.8</v>
      </c>
    </row>
    <row r="46" spans="1:5" ht="15.75" outlineLevel="1" thickBot="1">
      <c r="A46" s="14" t="s">
        <v>139</v>
      </c>
      <c r="B46" s="13"/>
      <c r="C46" s="13">
        <f>SUBTOTAL(9,C45:C45)</f>
        <v>1854</v>
      </c>
      <c r="D46" s="13"/>
      <c r="E46" s="13">
        <f>SUBTOTAL(9,E45:E45)</f>
        <v>1.8</v>
      </c>
    </row>
    <row r="47" spans="1:5" s="19" customFormat="1" ht="15.75" outlineLevel="2" thickBot="1">
      <c r="A47" s="18" t="s">
        <v>138</v>
      </c>
      <c r="B47" s="18" t="s">
        <v>138</v>
      </c>
      <c r="C47" s="18">
        <v>7666.98</v>
      </c>
      <c r="D47" s="18" t="s">
        <v>46</v>
      </c>
      <c r="E47" s="18">
        <v>6</v>
      </c>
    </row>
    <row r="48" spans="1:5" ht="15.75" outlineLevel="1" thickBot="1">
      <c r="A48" s="14" t="s">
        <v>137</v>
      </c>
      <c r="B48" s="13"/>
      <c r="C48" s="13">
        <f>SUBTOTAL(9,C47:C47)</f>
        <v>7666.98</v>
      </c>
      <c r="D48" s="13"/>
      <c r="E48" s="13">
        <f>SUBTOTAL(9,E47:E47)</f>
        <v>6</v>
      </c>
    </row>
    <row r="49" spans="1:5" s="19" customFormat="1" ht="15.75" outlineLevel="2" thickBot="1">
      <c r="A49" s="18" t="s">
        <v>136</v>
      </c>
      <c r="B49" s="18" t="s">
        <v>135</v>
      </c>
      <c r="C49" s="18">
        <v>6993.9</v>
      </c>
      <c r="D49" s="18" t="s">
        <v>6</v>
      </c>
      <c r="E49" s="18">
        <v>2.5</v>
      </c>
    </row>
    <row r="50" spans="1:5" ht="15.75" outlineLevel="1" thickBot="1">
      <c r="A50" s="14" t="s">
        <v>134</v>
      </c>
      <c r="B50" s="13"/>
      <c r="C50" s="13">
        <f>SUBTOTAL(9,C49:C49)</f>
        <v>6993.9</v>
      </c>
      <c r="D50" s="13"/>
      <c r="E50" s="13">
        <f>SUBTOTAL(9,E49:E49)</f>
        <v>2.5</v>
      </c>
    </row>
    <row r="51" spans="1:5" s="19" customFormat="1" ht="15.75" outlineLevel="2" thickBot="1">
      <c r="A51" s="18" t="s">
        <v>133</v>
      </c>
      <c r="B51" s="18" t="s">
        <v>132</v>
      </c>
      <c r="C51" s="18">
        <v>10963.48</v>
      </c>
      <c r="D51" s="18" t="s">
        <v>6</v>
      </c>
      <c r="E51" s="18">
        <v>2</v>
      </c>
    </row>
    <row r="52" spans="1:5" ht="15.75" outlineLevel="1" thickBot="1">
      <c r="A52" s="14" t="s">
        <v>131</v>
      </c>
      <c r="B52" s="13"/>
      <c r="C52" s="13">
        <f>SUBTOTAL(9,C51:C51)</f>
        <v>10963.48</v>
      </c>
      <c r="D52" s="13"/>
      <c r="E52" s="13">
        <f>SUBTOTAL(9,E51:E51)</f>
        <v>2</v>
      </c>
    </row>
    <row r="53" spans="1:5" s="19" customFormat="1" ht="15.75" outlineLevel="2" thickBot="1">
      <c r="A53" s="18" t="s">
        <v>130</v>
      </c>
      <c r="B53" s="18" t="s">
        <v>129</v>
      </c>
      <c r="C53" s="18">
        <v>3001.59</v>
      </c>
      <c r="D53" s="18" t="s">
        <v>6</v>
      </c>
      <c r="E53" s="18">
        <v>0.5</v>
      </c>
    </row>
    <row r="54" spans="1:5" ht="15.75" outlineLevel="1" thickBot="1">
      <c r="A54" s="14" t="s">
        <v>128</v>
      </c>
      <c r="B54" s="13"/>
      <c r="C54" s="13">
        <f>SUBTOTAL(9,C53:C53)</f>
        <v>3001.59</v>
      </c>
      <c r="D54" s="13"/>
      <c r="E54" s="13">
        <f>SUBTOTAL(9,E53:E53)</f>
        <v>0.5</v>
      </c>
    </row>
    <row r="55" spans="1:5" s="19" customFormat="1" ht="15.75" outlineLevel="2" thickBot="1">
      <c r="A55" s="18" t="s">
        <v>38</v>
      </c>
      <c r="B55" s="18" t="s">
        <v>38</v>
      </c>
      <c r="C55" s="18">
        <v>3838.28</v>
      </c>
      <c r="D55" s="18" t="s">
        <v>6</v>
      </c>
      <c r="E55" s="18">
        <v>3.5</v>
      </c>
    </row>
    <row r="56" spans="1:5" ht="15.75" outlineLevel="1" thickBot="1">
      <c r="A56" s="14" t="s">
        <v>127</v>
      </c>
      <c r="B56" s="13"/>
      <c r="C56" s="13">
        <f>SUBTOTAL(9,C55:C55)</f>
        <v>3838.28</v>
      </c>
      <c r="D56" s="13"/>
      <c r="E56" s="13">
        <f>SUBTOTAL(9,E55:E55)</f>
        <v>3.5</v>
      </c>
    </row>
    <row r="57" spans="1:5" s="19" customFormat="1" ht="15.75" outlineLevel="2" thickBot="1">
      <c r="A57" s="18" t="s">
        <v>126</v>
      </c>
      <c r="B57" s="18" t="s">
        <v>126</v>
      </c>
      <c r="C57" s="18">
        <v>16445.07</v>
      </c>
      <c r="D57" s="18" t="s">
        <v>4</v>
      </c>
      <c r="E57" s="18">
        <v>34767.599999999999</v>
      </c>
    </row>
    <row r="58" spans="1:5" ht="15.75" outlineLevel="1" thickBot="1">
      <c r="A58" s="14" t="s">
        <v>125</v>
      </c>
      <c r="B58" s="13"/>
      <c r="C58" s="13">
        <f>SUBTOTAL(9,C57:C57)</f>
        <v>16445.07</v>
      </c>
      <c r="D58" s="13"/>
      <c r="E58" s="13">
        <f>SUBTOTAL(9,E57:E57)</f>
        <v>34767.599999999999</v>
      </c>
    </row>
    <row r="59" spans="1:5" s="19" customFormat="1" ht="15.75" outlineLevel="2" thickBot="1">
      <c r="A59" s="18" t="s">
        <v>124</v>
      </c>
      <c r="B59" s="18" t="s">
        <v>124</v>
      </c>
      <c r="C59" s="18">
        <v>23641.97</v>
      </c>
      <c r="D59" s="18" t="s">
        <v>4</v>
      </c>
      <c r="E59" s="18">
        <v>34767.599999999999</v>
      </c>
    </row>
    <row r="60" spans="1:5" ht="15.75" outlineLevel="1" thickBot="1">
      <c r="A60" s="14" t="s">
        <v>123</v>
      </c>
      <c r="B60" s="13"/>
      <c r="C60" s="13">
        <f>SUBTOTAL(9,C59:C59)</f>
        <v>23641.97</v>
      </c>
      <c r="D60" s="13"/>
      <c r="E60" s="13">
        <f>SUBTOTAL(9,E59:E59)</f>
        <v>34767.599999999999</v>
      </c>
    </row>
    <row r="61" spans="1:5" s="19" customFormat="1" ht="15.75" outlineLevel="2" thickBot="1">
      <c r="A61" s="18" t="s">
        <v>122</v>
      </c>
      <c r="B61" s="18" t="s">
        <v>121</v>
      </c>
      <c r="C61" s="18">
        <v>6605.84</v>
      </c>
      <c r="D61" s="18" t="s">
        <v>4</v>
      </c>
      <c r="E61" s="18">
        <v>34767.599999999999</v>
      </c>
    </row>
    <row r="62" spans="1:5" ht="15.75" outlineLevel="1" thickBot="1">
      <c r="A62" s="14" t="s">
        <v>120</v>
      </c>
      <c r="B62" s="13"/>
      <c r="C62" s="13">
        <f>SUBTOTAL(9,C61:C61)</f>
        <v>6605.84</v>
      </c>
      <c r="D62" s="13"/>
      <c r="E62" s="13">
        <f>SUBTOTAL(9,E61:E61)</f>
        <v>34767.599999999999</v>
      </c>
    </row>
    <row r="63" spans="1:5" s="19" customFormat="1" ht="15.75" outlineLevel="2" thickBot="1">
      <c r="A63" s="18" t="s">
        <v>119</v>
      </c>
      <c r="B63" s="18" t="s">
        <v>118</v>
      </c>
      <c r="C63" s="18">
        <v>7301.2</v>
      </c>
      <c r="D63" s="18" t="s">
        <v>4</v>
      </c>
      <c r="E63" s="18">
        <v>34767.599999999999</v>
      </c>
    </row>
    <row r="64" spans="1:5" ht="15.75" outlineLevel="1" thickBot="1">
      <c r="A64" s="14" t="s">
        <v>117</v>
      </c>
      <c r="B64" s="13"/>
      <c r="C64" s="13">
        <f>SUBTOTAL(9,C63:C63)</f>
        <v>7301.2</v>
      </c>
      <c r="D64" s="13"/>
      <c r="E64" s="13">
        <f>SUBTOTAL(9,E63:E63)</f>
        <v>34767.599999999999</v>
      </c>
    </row>
    <row r="65" spans="1:5" s="19" customFormat="1" ht="15.75" outlineLevel="2" thickBot="1">
      <c r="A65" s="18" t="s">
        <v>116</v>
      </c>
      <c r="B65" s="18" t="s">
        <v>116</v>
      </c>
      <c r="C65" s="18">
        <v>43111.8</v>
      </c>
      <c r="D65" s="18" t="s">
        <v>4</v>
      </c>
      <c r="E65" s="18">
        <v>34767.599999999999</v>
      </c>
    </row>
    <row r="66" spans="1:5" ht="15.75" outlineLevel="1" thickBot="1">
      <c r="A66" s="14" t="s">
        <v>115</v>
      </c>
      <c r="B66" s="13"/>
      <c r="C66" s="13">
        <f>SUBTOTAL(9,C65:C65)</f>
        <v>43111.8</v>
      </c>
      <c r="D66" s="13"/>
      <c r="E66" s="13">
        <f>SUBTOTAL(9,E65:E65)</f>
        <v>34767.599999999999</v>
      </c>
    </row>
    <row r="67" spans="1:5" s="19" customFormat="1" ht="15.75" outlineLevel="2" thickBot="1">
      <c r="A67" s="18" t="s">
        <v>114</v>
      </c>
      <c r="B67" s="18" t="s">
        <v>114</v>
      </c>
      <c r="C67" s="18">
        <v>52386.9</v>
      </c>
      <c r="D67" s="18" t="s">
        <v>4</v>
      </c>
      <c r="E67" s="18">
        <v>32337.599999999999</v>
      </c>
    </row>
    <row r="68" spans="1:5" ht="15.75" outlineLevel="1" thickBot="1">
      <c r="A68" s="14" t="s">
        <v>113</v>
      </c>
      <c r="B68" s="13"/>
      <c r="C68" s="13">
        <f>SUBTOTAL(9,C67:C67)</f>
        <v>52386.9</v>
      </c>
      <c r="D68" s="13"/>
      <c r="E68" s="13">
        <f>SUBTOTAL(9,E67:E67)</f>
        <v>32337.599999999999</v>
      </c>
    </row>
    <row r="69" spans="1:5" s="19" customFormat="1" ht="15.75" outlineLevel="2" thickBot="1">
      <c r="A69" s="18" t="s">
        <v>112</v>
      </c>
      <c r="B69" s="18" t="s">
        <v>111</v>
      </c>
      <c r="C69" s="18">
        <v>98044.62</v>
      </c>
      <c r="D69" s="18" t="s">
        <v>4</v>
      </c>
      <c r="E69" s="18">
        <v>34767.599999999999</v>
      </c>
    </row>
    <row r="70" spans="1:5" ht="15.75" outlineLevel="1" thickBot="1">
      <c r="A70" s="14" t="s">
        <v>110</v>
      </c>
      <c r="B70" s="13"/>
      <c r="C70" s="13">
        <f>SUBTOTAL(9,C69:C69)</f>
        <v>98044.62</v>
      </c>
      <c r="D70" s="13"/>
      <c r="E70" s="13">
        <f>SUBTOTAL(9,E69:E69)</f>
        <v>34767.599999999999</v>
      </c>
    </row>
    <row r="71" spans="1:5" s="19" customFormat="1" ht="15.75" outlineLevel="2" thickBot="1">
      <c r="A71" s="18" t="s">
        <v>109</v>
      </c>
      <c r="B71" s="18" t="s">
        <v>109</v>
      </c>
      <c r="C71" s="18">
        <v>86571.3</v>
      </c>
      <c r="D71" s="18" t="s">
        <v>4</v>
      </c>
      <c r="E71" s="18">
        <v>34767.599999999999</v>
      </c>
    </row>
    <row r="72" spans="1:5" ht="15.75" outlineLevel="1" thickBot="1">
      <c r="A72" s="14" t="s">
        <v>108</v>
      </c>
      <c r="B72" s="13"/>
      <c r="C72" s="13">
        <f>SUBTOTAL(9,C71:C71)</f>
        <v>86571.3</v>
      </c>
      <c r="D72" s="13"/>
      <c r="E72" s="13">
        <f>SUBTOTAL(9,E71:E71)</f>
        <v>34767.599999999999</v>
      </c>
    </row>
    <row r="73" spans="1:5" s="19" customFormat="1" ht="15.75" outlineLevel="2" thickBot="1">
      <c r="A73" s="18" t="s">
        <v>107</v>
      </c>
      <c r="B73" s="18" t="s">
        <v>106</v>
      </c>
      <c r="C73" s="18">
        <v>132812.23000000001</v>
      </c>
      <c r="D73" s="18" t="s">
        <v>4</v>
      </c>
      <c r="E73" s="18">
        <v>34767.599999999999</v>
      </c>
    </row>
    <row r="74" spans="1:5" ht="15.75" outlineLevel="1" thickBot="1">
      <c r="A74" s="14" t="s">
        <v>105</v>
      </c>
      <c r="B74" s="13"/>
      <c r="C74" s="13">
        <f>SUBTOTAL(9,C73:C73)</f>
        <v>132812.23000000001</v>
      </c>
      <c r="D74" s="13"/>
      <c r="E74" s="13">
        <f>SUBTOTAL(9,E73:E73)</f>
        <v>34767.599999999999</v>
      </c>
    </row>
    <row r="75" spans="1:5" s="19" customFormat="1" ht="15.75" outlineLevel="2" thickBot="1">
      <c r="A75" s="18" t="s">
        <v>104</v>
      </c>
      <c r="B75" s="18" t="s">
        <v>103</v>
      </c>
      <c r="C75" s="18">
        <v>123772.66</v>
      </c>
      <c r="D75" s="18" t="s">
        <v>4</v>
      </c>
      <c r="E75" s="18">
        <v>34767.599999999999</v>
      </c>
    </row>
    <row r="76" spans="1:5" ht="15.75" outlineLevel="1" thickBot="1">
      <c r="A76" s="14" t="s">
        <v>102</v>
      </c>
      <c r="B76" s="13"/>
      <c r="C76" s="13">
        <f>SUBTOTAL(9,C75:C75)</f>
        <v>123772.66</v>
      </c>
      <c r="D76" s="13"/>
      <c r="E76" s="13">
        <f>SUBTOTAL(9,E75:E75)</f>
        <v>34767.599999999999</v>
      </c>
    </row>
    <row r="77" spans="1:5" s="19" customFormat="1" ht="15.75" outlineLevel="2" thickBot="1">
      <c r="A77" s="18" t="s">
        <v>50</v>
      </c>
      <c r="B77" s="18" t="s">
        <v>50</v>
      </c>
      <c r="C77" s="18">
        <v>7039.26</v>
      </c>
      <c r="D77" s="18" t="s">
        <v>5</v>
      </c>
      <c r="E77" s="18">
        <v>3</v>
      </c>
    </row>
    <row r="78" spans="1:5" ht="15.75" outlineLevel="1" thickBot="1">
      <c r="A78" s="14" t="s">
        <v>101</v>
      </c>
      <c r="B78" s="13"/>
      <c r="C78" s="13">
        <f>SUBTOTAL(9,C77:C77)</f>
        <v>7039.26</v>
      </c>
      <c r="D78" s="13"/>
      <c r="E78" s="13">
        <f>SUBTOTAL(9,E77:E77)</f>
        <v>3</v>
      </c>
    </row>
    <row r="79" spans="1:5" s="19" customFormat="1" ht="15.75" outlineLevel="2" thickBot="1">
      <c r="A79" s="18" t="s">
        <v>51</v>
      </c>
      <c r="B79" s="18" t="s">
        <v>51</v>
      </c>
      <c r="C79" s="18">
        <v>359.2</v>
      </c>
      <c r="D79" s="18" t="s">
        <v>5</v>
      </c>
      <c r="E79" s="18">
        <v>2</v>
      </c>
    </row>
    <row r="80" spans="1:5" ht="15.75" outlineLevel="1" thickBot="1">
      <c r="A80" s="14" t="s">
        <v>100</v>
      </c>
      <c r="B80" s="13"/>
      <c r="C80" s="13">
        <f>SUBTOTAL(9,C79:C79)</f>
        <v>359.2</v>
      </c>
      <c r="D80" s="13"/>
      <c r="E80" s="13">
        <f>SUBTOTAL(9,E79:E79)</f>
        <v>2</v>
      </c>
    </row>
    <row r="81" spans="1:5" s="19" customFormat="1" ht="15.75" outlineLevel="2" thickBot="1">
      <c r="A81" s="18" t="s">
        <v>99</v>
      </c>
      <c r="B81" s="18" t="s">
        <v>98</v>
      </c>
      <c r="C81" s="18">
        <v>245.15</v>
      </c>
      <c r="D81" s="18" t="s">
        <v>4</v>
      </c>
      <c r="E81" s="18">
        <v>0.5</v>
      </c>
    </row>
    <row r="82" spans="1:5" ht="15.75" outlineLevel="1" thickBot="1">
      <c r="A82" s="14" t="s">
        <v>97</v>
      </c>
      <c r="B82" s="13"/>
      <c r="C82" s="13">
        <f>SUBTOTAL(9,C81:C81)</f>
        <v>245.15</v>
      </c>
      <c r="D82" s="13"/>
      <c r="E82" s="13">
        <f>SUBTOTAL(9,E81:E81)</f>
        <v>0.5</v>
      </c>
    </row>
    <row r="83" spans="1:5" s="19" customFormat="1" ht="15.75" outlineLevel="2" thickBot="1">
      <c r="A83" s="18" t="s">
        <v>41</v>
      </c>
      <c r="B83" s="18" t="s">
        <v>41</v>
      </c>
      <c r="C83" s="18">
        <v>2753.58</v>
      </c>
      <c r="D83" s="18" t="s">
        <v>5</v>
      </c>
      <c r="E83" s="18">
        <v>6</v>
      </c>
    </row>
    <row r="84" spans="1:5" ht="15.75" outlineLevel="1" thickBot="1">
      <c r="A84" s="14" t="s">
        <v>96</v>
      </c>
      <c r="B84" s="13"/>
      <c r="C84" s="13">
        <f>SUBTOTAL(9,C83:C83)</f>
        <v>2753.58</v>
      </c>
      <c r="D84" s="13"/>
      <c r="E84" s="13">
        <f>SUBTOTAL(9,E83:E83)</f>
        <v>6</v>
      </c>
    </row>
    <row r="85" spans="1:5" s="19" customFormat="1" ht="15.75" outlineLevel="2" thickBot="1">
      <c r="A85" s="18" t="s">
        <v>95</v>
      </c>
      <c r="B85" s="18" t="s">
        <v>94</v>
      </c>
      <c r="C85" s="18">
        <v>1477.34</v>
      </c>
      <c r="D85" s="18" t="s">
        <v>6</v>
      </c>
      <c r="E85" s="18">
        <v>8.8000000000000007</v>
      </c>
    </row>
    <row r="86" spans="1:5" ht="15.75" outlineLevel="1" thickBot="1">
      <c r="A86" s="14" t="s">
        <v>93</v>
      </c>
      <c r="B86" s="13"/>
      <c r="C86" s="13">
        <f>SUBTOTAL(9,C85:C85)</f>
        <v>1477.34</v>
      </c>
      <c r="D86" s="13"/>
      <c r="E86" s="13">
        <f>SUBTOTAL(9,E85:E85)</f>
        <v>8.8000000000000007</v>
      </c>
    </row>
    <row r="87" spans="1:5" s="19" customFormat="1" ht="15.75" outlineLevel="2" thickBot="1">
      <c r="A87" s="18" t="s">
        <v>92</v>
      </c>
      <c r="B87" s="18" t="s">
        <v>92</v>
      </c>
      <c r="C87" s="18">
        <v>2642.34</v>
      </c>
      <c r="D87" s="18" t="s">
        <v>4</v>
      </c>
      <c r="E87" s="18">
        <v>34767.599999999999</v>
      </c>
    </row>
    <row r="88" spans="1:5" ht="15.75" outlineLevel="1" thickBot="1">
      <c r="A88" s="14" t="s">
        <v>91</v>
      </c>
      <c r="B88" s="13"/>
      <c r="C88" s="13">
        <f>SUBTOTAL(9,C87:C87)</f>
        <v>2642.34</v>
      </c>
      <c r="D88" s="13"/>
      <c r="E88" s="13">
        <f>SUBTOTAL(9,E87:E87)</f>
        <v>34767.599999999999</v>
      </c>
    </row>
    <row r="89" spans="1:5" s="19" customFormat="1" ht="15.75" outlineLevel="2" thickBot="1">
      <c r="A89" s="18" t="s">
        <v>90</v>
      </c>
      <c r="B89" s="18" t="s">
        <v>89</v>
      </c>
      <c r="C89" s="18">
        <v>2781.41</v>
      </c>
      <c r="D89" s="18" t="s">
        <v>4</v>
      </c>
      <c r="E89" s="18">
        <v>34767.599999999999</v>
      </c>
    </row>
    <row r="90" spans="1:5" ht="15.75" outlineLevel="1" thickBot="1">
      <c r="A90" s="14" t="s">
        <v>88</v>
      </c>
      <c r="B90" s="13"/>
      <c r="C90" s="13">
        <f>SUBTOTAL(9,C89:C89)</f>
        <v>2781.41</v>
      </c>
      <c r="D90" s="13"/>
      <c r="E90" s="13">
        <f>SUBTOTAL(9,E89:E89)</f>
        <v>34767.599999999999</v>
      </c>
    </row>
    <row r="91" spans="1:5" s="19" customFormat="1" ht="15.75" outlineLevel="2" thickBot="1">
      <c r="A91" s="18" t="s">
        <v>87</v>
      </c>
      <c r="B91" s="18" t="s">
        <v>86</v>
      </c>
      <c r="C91" s="18">
        <v>4867.46</v>
      </c>
      <c r="D91" s="18" t="s">
        <v>4</v>
      </c>
      <c r="E91" s="18">
        <v>34767.599999999999</v>
      </c>
    </row>
    <row r="92" spans="1:5" ht="15.75" outlineLevel="1" thickBot="1">
      <c r="A92" s="14" t="s">
        <v>85</v>
      </c>
      <c r="B92" s="13"/>
      <c r="C92" s="13">
        <f>SUBTOTAL(9,C91:C91)</f>
        <v>4867.46</v>
      </c>
      <c r="D92" s="13"/>
      <c r="E92" s="13">
        <f>SUBTOTAL(9,E91:E91)</f>
        <v>34767.599999999999</v>
      </c>
    </row>
    <row r="93" spans="1:5" s="19" customFormat="1" ht="15.75" outlineLevel="2" thickBot="1">
      <c r="A93" s="18" t="s">
        <v>84</v>
      </c>
      <c r="B93" s="18" t="s">
        <v>83</v>
      </c>
      <c r="C93" s="18">
        <v>13559.36</v>
      </c>
      <c r="D93" s="18" t="s">
        <v>4</v>
      </c>
      <c r="E93" s="18">
        <v>34767.599999999999</v>
      </c>
    </row>
    <row r="94" spans="1:5" ht="15.75" outlineLevel="1" thickBot="1">
      <c r="A94" s="14" t="s">
        <v>82</v>
      </c>
      <c r="B94" s="13"/>
      <c r="C94" s="13">
        <f>SUBTOTAL(9,C93:C93)</f>
        <v>13559.36</v>
      </c>
      <c r="D94" s="13"/>
      <c r="E94" s="13">
        <f>SUBTOTAL(9,E93:E93)</f>
        <v>34767.599999999999</v>
      </c>
    </row>
    <row r="95" spans="1:5" s="19" customFormat="1" ht="15.75" outlineLevel="2" thickBot="1">
      <c r="A95" s="18" t="s">
        <v>52</v>
      </c>
      <c r="B95" s="18" t="s">
        <v>52</v>
      </c>
      <c r="C95" s="18">
        <v>173.86</v>
      </c>
      <c r="D95" s="18" t="s">
        <v>5</v>
      </c>
      <c r="E95" s="18">
        <v>2</v>
      </c>
    </row>
    <row r="96" spans="1:5" ht="15.75" outlineLevel="1" thickBot="1">
      <c r="A96" s="14" t="s">
        <v>81</v>
      </c>
      <c r="B96" s="13"/>
      <c r="C96" s="13">
        <f>SUBTOTAL(9,C95:C95)</f>
        <v>173.86</v>
      </c>
      <c r="D96" s="13"/>
      <c r="E96" s="13">
        <f>SUBTOTAL(9,E95:E95)</f>
        <v>2</v>
      </c>
    </row>
    <row r="97" spans="1:5" s="19" customFormat="1" ht="15.75" outlineLevel="2" thickBot="1">
      <c r="A97" s="18" t="s">
        <v>80</v>
      </c>
      <c r="B97" s="18" t="s">
        <v>80</v>
      </c>
      <c r="C97" s="18">
        <v>178.84</v>
      </c>
      <c r="D97" s="18" t="s">
        <v>5</v>
      </c>
      <c r="E97" s="18">
        <v>1</v>
      </c>
    </row>
    <row r="98" spans="1:5" ht="15.75" outlineLevel="1" thickBot="1">
      <c r="A98" s="14" t="s">
        <v>79</v>
      </c>
      <c r="B98" s="13"/>
      <c r="C98" s="13">
        <f>SUBTOTAL(9,C97:C97)</f>
        <v>178.84</v>
      </c>
      <c r="D98" s="13"/>
      <c r="E98" s="13">
        <f>SUBTOTAL(9,E97:E97)</f>
        <v>1</v>
      </c>
    </row>
    <row r="99" spans="1:5" s="19" customFormat="1" ht="15.75" outlineLevel="2" thickBot="1">
      <c r="A99" s="18" t="s">
        <v>47</v>
      </c>
      <c r="B99" s="18" t="s">
        <v>47</v>
      </c>
      <c r="C99" s="18">
        <v>431.55</v>
      </c>
      <c r="D99" s="18" t="s">
        <v>5</v>
      </c>
      <c r="E99" s="18">
        <v>3</v>
      </c>
    </row>
    <row r="100" spans="1:5" ht="15.75" outlineLevel="1" thickBot="1">
      <c r="A100" s="14" t="s">
        <v>78</v>
      </c>
      <c r="B100" s="13"/>
      <c r="C100" s="13">
        <f>SUBTOTAL(9,C99:C99)</f>
        <v>431.55</v>
      </c>
      <c r="D100" s="13"/>
      <c r="E100" s="13">
        <f>SUBTOTAL(9,E99:E99)</f>
        <v>3</v>
      </c>
    </row>
    <row r="101" spans="1:5" s="19" customFormat="1" ht="15.75" outlineLevel="2" thickBot="1">
      <c r="A101" s="18" t="s">
        <v>77</v>
      </c>
      <c r="B101" s="18" t="s">
        <v>76</v>
      </c>
      <c r="C101" s="18">
        <v>7016.21</v>
      </c>
      <c r="D101" s="18" t="s">
        <v>75</v>
      </c>
      <c r="E101" s="18">
        <v>1</v>
      </c>
    </row>
    <row r="102" spans="1:5" ht="15.75" outlineLevel="1" thickBot="1">
      <c r="A102" s="14" t="s">
        <v>74</v>
      </c>
      <c r="B102" s="13"/>
      <c r="C102" s="13">
        <f>SUBTOTAL(9,C101:C101)</f>
        <v>7016.21</v>
      </c>
      <c r="D102" s="13"/>
      <c r="E102" s="13">
        <f>SUBTOTAL(9,E101:E101)</f>
        <v>1</v>
      </c>
    </row>
    <row r="103" spans="1:5" s="19" customFormat="1" ht="15.75" outlineLevel="2" thickBot="1">
      <c r="A103" s="18" t="s">
        <v>39</v>
      </c>
      <c r="B103" s="18" t="s">
        <v>39</v>
      </c>
      <c r="C103" s="18">
        <v>5672.94</v>
      </c>
      <c r="D103" s="18" t="s">
        <v>40</v>
      </c>
      <c r="E103" s="18">
        <v>21</v>
      </c>
    </row>
    <row r="104" spans="1:5" ht="15.75" outlineLevel="1" thickBot="1">
      <c r="A104" s="14" t="s">
        <v>73</v>
      </c>
      <c r="B104" s="13"/>
      <c r="C104" s="13">
        <f>SUBTOTAL(9,C103:C103)</f>
        <v>5672.94</v>
      </c>
      <c r="D104" s="13"/>
      <c r="E104" s="13">
        <f>SUBTOTAL(9,E103:E103)</f>
        <v>21</v>
      </c>
    </row>
    <row r="105" spans="1:5" s="19" customFormat="1" ht="15.75" outlineLevel="2" thickBot="1">
      <c r="A105" s="18" t="s">
        <v>72</v>
      </c>
      <c r="B105" s="18" t="s">
        <v>72</v>
      </c>
      <c r="C105" s="18">
        <v>2585.35</v>
      </c>
      <c r="D105" s="18" t="s">
        <v>4</v>
      </c>
      <c r="E105" s="18">
        <v>5</v>
      </c>
    </row>
    <row r="106" spans="1:5" ht="15.75" outlineLevel="1" thickBot="1">
      <c r="A106" s="14" t="s">
        <v>71</v>
      </c>
      <c r="B106" s="13"/>
      <c r="C106" s="13">
        <f>SUBTOTAL(9,C105:C105)</f>
        <v>2585.35</v>
      </c>
      <c r="D106" s="13"/>
      <c r="E106" s="13">
        <f>SUBTOTAL(9,E105:E105)</f>
        <v>5</v>
      </c>
    </row>
    <row r="107" spans="1:5" s="19" customFormat="1" ht="15.75" outlineLevel="2" thickBot="1">
      <c r="A107" s="18" t="s">
        <v>48</v>
      </c>
      <c r="B107" s="18" t="s">
        <v>48</v>
      </c>
      <c r="C107" s="18">
        <v>621.53</v>
      </c>
      <c r="D107" s="18" t="s">
        <v>36</v>
      </c>
      <c r="E107" s="18">
        <v>1</v>
      </c>
    </row>
    <row r="108" spans="1:5" ht="15.75" outlineLevel="1" thickBot="1">
      <c r="A108" s="14" t="s">
        <v>70</v>
      </c>
      <c r="B108" s="13"/>
      <c r="C108" s="13">
        <f>SUBTOTAL(9,C107:C107)</f>
        <v>621.53</v>
      </c>
      <c r="D108" s="13"/>
      <c r="E108" s="13">
        <f>SUBTOTAL(9,E107:E107)</f>
        <v>1</v>
      </c>
    </row>
    <row r="109" spans="1:5" s="19" customFormat="1" ht="15.75" outlineLevel="2" thickBot="1">
      <c r="A109" s="18" t="s">
        <v>69</v>
      </c>
      <c r="B109" s="18" t="s">
        <v>69</v>
      </c>
      <c r="C109" s="18">
        <v>39.32</v>
      </c>
      <c r="D109" s="18" t="s">
        <v>6</v>
      </c>
      <c r="E109" s="18">
        <v>2</v>
      </c>
    </row>
    <row r="110" spans="1:5" ht="15.75" outlineLevel="1" thickBot="1">
      <c r="A110" s="14" t="s">
        <v>68</v>
      </c>
      <c r="B110" s="13"/>
      <c r="C110" s="13">
        <f>SUBTOTAL(9,C109:C109)</f>
        <v>39.32</v>
      </c>
      <c r="D110" s="13"/>
      <c r="E110" s="13">
        <f>SUBTOTAL(9,E109:E109)</f>
        <v>2</v>
      </c>
    </row>
    <row r="111" spans="1:5" s="19" customFormat="1" ht="15.75" outlineLevel="2" thickBot="1">
      <c r="A111" s="18" t="s">
        <v>67</v>
      </c>
      <c r="B111" s="18" t="s">
        <v>67</v>
      </c>
      <c r="C111" s="18">
        <v>409.32</v>
      </c>
      <c r="D111" s="18" t="s">
        <v>6</v>
      </c>
      <c r="E111" s="18">
        <v>0.5</v>
      </c>
    </row>
    <row r="112" spans="1:5" ht="15.75" outlineLevel="1" thickBot="1">
      <c r="A112" s="14" t="s">
        <v>66</v>
      </c>
      <c r="B112" s="13"/>
      <c r="C112" s="13">
        <f>SUBTOTAL(9,C111:C111)</f>
        <v>409.32</v>
      </c>
      <c r="D112" s="13"/>
      <c r="E112" s="13">
        <f>SUBTOTAL(9,E111:E111)</f>
        <v>0.5</v>
      </c>
    </row>
    <row r="113" spans="1:5" s="19" customFormat="1" ht="15.75" outlineLevel="2" thickBot="1">
      <c r="A113" s="18" t="s">
        <v>65</v>
      </c>
      <c r="B113" s="18" t="s">
        <v>64</v>
      </c>
      <c r="C113" s="18">
        <v>409.06</v>
      </c>
      <c r="D113" s="18" t="s">
        <v>5</v>
      </c>
      <c r="E113" s="18">
        <v>1</v>
      </c>
    </row>
    <row r="114" spans="1:5" ht="15.75" outlineLevel="1" thickBot="1">
      <c r="A114" s="14" t="s">
        <v>63</v>
      </c>
      <c r="B114" s="13"/>
      <c r="C114" s="13">
        <f>SUBTOTAL(9,C113:C113)</f>
        <v>409.06</v>
      </c>
      <c r="D114" s="13"/>
      <c r="E114" s="13">
        <f>SUBTOTAL(9,E113:E113)</f>
        <v>1</v>
      </c>
    </row>
    <row r="115" spans="1:5" s="19" customFormat="1" ht="15.75" outlineLevel="2" thickBot="1">
      <c r="A115" s="18" t="s">
        <v>62</v>
      </c>
      <c r="B115" s="18" t="s">
        <v>61</v>
      </c>
      <c r="C115" s="18">
        <v>70.17</v>
      </c>
      <c r="D115" s="18" t="s">
        <v>6</v>
      </c>
      <c r="E115" s="18">
        <v>0.5</v>
      </c>
    </row>
    <row r="116" spans="1:5" ht="15.75" outlineLevel="1" thickBot="1">
      <c r="A116" s="14" t="s">
        <v>60</v>
      </c>
      <c r="B116" s="13"/>
      <c r="C116" s="13">
        <f>SUBTOTAL(9,C115:C115)</f>
        <v>70.17</v>
      </c>
      <c r="D116" s="13"/>
      <c r="E116" s="13">
        <f>SUBTOTAL(9,E115:E115)</f>
        <v>0.5</v>
      </c>
    </row>
    <row r="117" spans="1:5" ht="15.75" thickBot="1">
      <c r="A117" s="14" t="s">
        <v>59</v>
      </c>
      <c r="B117" s="13"/>
      <c r="C117" s="13">
        <f>SUBTOTAL(9,C6:C115)</f>
        <v>955114.71999999986</v>
      </c>
      <c r="D117" s="13"/>
      <c r="E117" s="13">
        <f>SUBTOTAL(9,E6:E115)</f>
        <v>633960.39999999979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2019-02-25T02:05:42Z</cp:lastPrinted>
  <dcterms:created xsi:type="dcterms:W3CDTF">2016-03-18T02:51:51Z</dcterms:created>
  <dcterms:modified xsi:type="dcterms:W3CDTF">2019-02-28T04:53:13Z</dcterms:modified>
</cp:coreProperties>
</file>