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Лист1!$A$1:$E$100</definedName>
  </definedNames>
  <calcPr calcId="124519"/>
</workbook>
</file>

<file path=xl/calcChain.xml><?xml version="1.0" encoding="utf-8"?>
<calcChain xmlns="http://schemas.openxmlformats.org/spreadsheetml/2006/main">
  <c r="C97" i="1"/>
  <c r="C94"/>
  <c r="C96"/>
  <c r="C86"/>
  <c r="C82"/>
  <c r="C79"/>
  <c r="C76"/>
  <c r="F67"/>
  <c r="C44"/>
  <c r="C30"/>
  <c r="C23"/>
  <c r="C19"/>
  <c r="C16"/>
  <c r="C13"/>
  <c r="C10"/>
  <c r="C8"/>
  <c r="C9"/>
  <c r="C95" l="1"/>
  <c r="B72" l="1"/>
  <c r="C11" l="1"/>
  <c r="B86" l="1"/>
  <c r="B75"/>
  <c r="C98" l="1"/>
  <c r="C74"/>
  <c r="B95"/>
  <c r="B94" s="1"/>
  <c r="B82"/>
  <c r="B79"/>
  <c r="B76"/>
  <c r="B73"/>
  <c r="C73" s="1"/>
  <c r="B19"/>
  <c r="B16"/>
  <c r="B13"/>
  <c r="C99" l="1"/>
  <c r="C100" s="1"/>
  <c r="B97"/>
</calcChain>
</file>

<file path=xl/sharedStrings.xml><?xml version="1.0" encoding="utf-8"?>
<sst xmlns="http://schemas.openxmlformats.org/spreadsheetml/2006/main" count="250" uniqueCount="135">
  <si>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</si>
  <si>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</si>
  <si>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</si>
  <si>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</si>
  <si>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</si>
  <si>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</si>
  <si>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</si>
  <si>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</si>
  <si>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</si>
  <si>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</si>
  <si>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</si>
  <si>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</si>
  <si>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</si>
  <si>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</si>
  <si>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</si>
  <si>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</si>
  <si>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</si>
  <si>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</si>
  <si>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</si>
  <si>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</si>
  <si>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</si>
  <si>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</si>
  <si>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</si>
  <si>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</si>
  <si>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</si>
  <si>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</si>
  <si>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</si>
  <si>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</si>
  <si>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</si>
  <si>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</si>
  <si>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</si>
  <si>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</si>
  <si>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</si>
  <si>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</si>
  <si>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</si>
  <si>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</si>
  <si>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</si>
  <si>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</si>
  <si>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</si>
  <si>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</si>
  <si>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Ингодинская, д. 4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</si>
  <si>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</si>
  <si>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</si>
  <si>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</si>
  <si>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</si>
  <si>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Горячая вода (ОДН) 3,4 кв. к=0,8;</t>
  </si>
  <si>
    <t>м2</t>
  </si>
  <si>
    <t>Дератизация</t>
  </si>
  <si>
    <t>Закрытие задвижек для опресовки трубопроводов</t>
  </si>
  <si>
    <t>шт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</si>
  <si>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</si>
  <si>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</si>
  <si>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</si>
  <si>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</si>
  <si>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</si>
  <si>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Замена пакетных выключателей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</si>
  <si>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</si>
  <si>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</si>
  <si>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</si>
  <si>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</si>
  <si>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</si>
  <si>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</si>
  <si>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Перезапуск (удаление воздуха) стояков отопления</t>
  </si>
  <si>
    <t>1 раз</t>
  </si>
  <si>
    <t>Подключение системы отопления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</si>
  <si>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</si>
  <si>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</si>
  <si>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Рассада цветов</t>
  </si>
  <si>
    <t>Ремонт дверных полотен</t>
  </si>
  <si>
    <t>Ремонт задвижек для всех диам. без снятия</t>
  </si>
  <si>
    <t>Ремонт канализационной трубы</t>
  </si>
  <si>
    <t>Смена вентиля, д. 20 мм без фасонных частей</t>
  </si>
  <si>
    <t>Смена труб ГВС д.32</t>
  </si>
  <si>
    <t>1м</t>
  </si>
  <si>
    <t>Смена труб отопления ППР д. 25 (без сварочных работ)</t>
  </si>
  <si>
    <t>Смена труб отопления ППР д. 25 (без сварочных рабо</t>
  </si>
  <si>
    <t>Содержание ДРС 1,2 кв. 2017г. к=0,8</t>
  </si>
  <si>
    <t>Содержание ДРС 3,4 кв. 2017 г. коэф. 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</si>
  <si>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</si>
  <si>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</si>
  <si>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</si>
  <si>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</si>
  <si>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</si>
  <si>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</si>
  <si>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</si>
  <si>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</si>
  <si>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</si>
  <si>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</si>
  <si>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</si>
  <si>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</si>
  <si>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</si>
  <si>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</si>
  <si>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свищей/сварочные работы</t>
  </si>
  <si>
    <t>1 шов</t>
  </si>
  <si>
    <t>Утепление продухов изовером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</si>
  <si>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</si>
  <si>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</si>
  <si>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</si>
  <si>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</si>
  <si>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</si>
  <si>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</si>
  <si>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</si>
  <si>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дезинсекция деревьев</t>
  </si>
  <si>
    <t>заделка штроб кирпичом б/у</t>
  </si>
  <si>
    <t>замена вентиля</t>
  </si>
  <si>
    <t>замена вентиля на радиаторе</t>
  </si>
  <si>
    <t>замена врезки в квартире в полипропилене</t>
  </si>
  <si>
    <t>замена врезки в подвал на розливе</t>
  </si>
  <si>
    <t>замена розлива гвс</t>
  </si>
  <si>
    <t>розлив</t>
  </si>
  <si>
    <t>замена светильников с лампой накаливания</t>
  </si>
  <si>
    <t>замена стояка гвс</t>
  </si>
  <si>
    <t>замена эл. лампочки накаливания</t>
  </si>
  <si>
    <t>замена эл.выключателя</t>
  </si>
  <si>
    <t>замена электро-патрона</t>
  </si>
  <si>
    <t>известь</t>
  </si>
  <si>
    <t>1 кг</t>
  </si>
  <si>
    <t>изготовление переноски</t>
  </si>
  <si>
    <t>навеска замка</t>
  </si>
  <si>
    <t>осмотр кровли ж/ дома с выполнением мелкого ремонта</t>
  </si>
  <si>
    <t>осмотр кровли ж/ дома с выполнением мелкого ремонт</t>
  </si>
  <si>
    <t>осмотр подвала</t>
  </si>
  <si>
    <t>раз</t>
  </si>
  <si>
    <t>очистка подвала, Ингодинская 4</t>
  </si>
  <si>
    <t>покраска теплового узла</t>
  </si>
  <si>
    <t>прочистка канализационной сети внутренней</t>
  </si>
  <si>
    <t>прочистка канализационной сети дворовой</t>
  </si>
  <si>
    <t>сброс воздуха с системы отопления</t>
  </si>
  <si>
    <t>сброс воздуха со стояков отопления</t>
  </si>
  <si>
    <t>смена труб из ВГП труб Д20 с произ-ом свар-х работ</t>
  </si>
  <si>
    <t>снятие температурных параметров</t>
  </si>
  <si>
    <t>спилка деревьев</t>
  </si>
  <si>
    <t>1 шт</t>
  </si>
  <si>
    <t>формовочная обрезка деревьев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</si>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</sst>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6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597">
          <cell r="G1597">
            <v>21069.300000000032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60" workbookViewId="0">
      <selection activeCell="F67" sqref="F67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2" t="s">
        <v>8</v>
      </c>
      <c r="B1" s="32"/>
      <c r="C1" s="32"/>
      <c r="D1" s="32"/>
      <c r="E1" s="32"/>
    </row>
    <row r="2" spans="1:5" ht="17.25" customHeight="1">
      <c r="A2" s="27" t="s">
        <v>40</v>
      </c>
      <c r="B2" s="9" t="s">
        <v>6</v>
      </c>
      <c r="C2" s="34" t="s">
        <v>9</v>
      </c>
      <c r="D2" s="34"/>
      <c r="E2" s="34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-370637.84</v>
      </c>
      <c r="D4" s="22" t="s">
        <v>35</v>
      </c>
      <c r="E4" s="8"/>
    </row>
    <row r="5" spans="1:5">
      <c r="A5" s="35" t="s">
        <v>39</v>
      </c>
      <c r="B5" s="35"/>
      <c r="C5" s="35"/>
      <c r="D5" s="35"/>
      <c r="E5" s="35"/>
    </row>
    <row r="6" spans="1:5" ht="28.5">
      <c r="A6" s="20" t="s">
        <v>11</v>
      </c>
      <c r="B6" s="1"/>
      <c r="C6" s="4">
        <v>1165105.1299999999</v>
      </c>
      <c r="D6" s="22" t="s">
        <v>35</v>
      </c>
      <c r="E6" s="8"/>
    </row>
    <row r="7" spans="1:5">
      <c r="A7" s="20" t="s">
        <v>12</v>
      </c>
      <c r="B7" s="1"/>
      <c r="C7" s="4">
        <v>1048371.57</v>
      </c>
      <c r="D7" s="22" t="s">
        <v>35</v>
      </c>
      <c r="E7" s="8"/>
    </row>
    <row r="8" spans="1:5">
      <c r="A8" s="20" t="s">
        <v>38</v>
      </c>
      <c r="B8" s="1"/>
      <c r="C8" s="4">
        <f>C7-C6</f>
        <v>-116733.55999999994</v>
      </c>
      <c r="D8" s="22" t="s">
        <v>35</v>
      </c>
      <c r="E8" s="8"/>
    </row>
    <row r="9" spans="1:5">
      <c r="A9" s="20" t="s">
        <v>13</v>
      </c>
      <c r="B9" s="1"/>
      <c r="C9" s="4">
        <f>C10</f>
        <v>20315.52</v>
      </c>
      <c r="D9" s="22" t="s">
        <v>35</v>
      </c>
      <c r="E9" s="8"/>
    </row>
    <row r="10" spans="1:5">
      <c r="A10" s="20" t="s">
        <v>14</v>
      </c>
      <c r="B10" s="1"/>
      <c r="C10" s="23">
        <f>792.96*12+900*12</f>
        <v>20315.52</v>
      </c>
      <c r="D10" s="22" t="s">
        <v>35</v>
      </c>
      <c r="E10" s="8"/>
    </row>
    <row r="11" spans="1:5">
      <c r="A11" s="27" t="s">
        <v>15</v>
      </c>
      <c r="B11" s="9"/>
      <c r="C11" s="10">
        <f>C6+C9</f>
        <v>1185420.6499999999</v>
      </c>
      <c r="D11" s="22" t="s">
        <v>35</v>
      </c>
      <c r="E11" s="2"/>
    </row>
    <row r="12" spans="1:5">
      <c r="A12" s="33" t="s">
        <v>16</v>
      </c>
      <c r="B12" s="33"/>
      <c r="C12" s="33"/>
      <c r="D12" s="33"/>
      <c r="E12" s="33"/>
    </row>
    <row r="13" spans="1:5" ht="28.5">
      <c r="A13" s="27" t="s">
        <v>17</v>
      </c>
      <c r="B13" s="9" t="e">
        <f>#REF!</f>
        <v>#REF!</v>
      </c>
      <c r="C13" s="10">
        <f>SUM(C14:C15)</f>
        <v>183099.78</v>
      </c>
      <c r="D13" s="3"/>
      <c r="E13" s="2"/>
    </row>
    <row r="14" spans="1:5" customFormat="1" outlineLevel="2">
      <c r="A14" s="29" t="s">
        <v>88</v>
      </c>
      <c r="B14" s="29" t="s">
        <v>89</v>
      </c>
      <c r="C14" s="30">
        <v>88630.91</v>
      </c>
      <c r="D14" s="30" t="s">
        <v>46</v>
      </c>
      <c r="E14" s="30">
        <v>26536.2</v>
      </c>
    </row>
    <row r="15" spans="1:5" customFormat="1" outlineLevel="2">
      <c r="A15" s="29" t="s">
        <v>90</v>
      </c>
      <c r="B15" s="29" t="s">
        <v>91</v>
      </c>
      <c r="C15" s="30">
        <v>94468.87</v>
      </c>
      <c r="D15" s="30" t="s">
        <v>46</v>
      </c>
      <c r="E15" s="30">
        <v>26536.2</v>
      </c>
    </row>
    <row r="16" spans="1:5" ht="28.5">
      <c r="A16" s="27" t="s">
        <v>18</v>
      </c>
      <c r="B16" s="9" t="e">
        <f>#REF!</f>
        <v>#REF!</v>
      </c>
      <c r="C16" s="10">
        <f>SUM(C17:C18)</f>
        <v>66075.17</v>
      </c>
      <c r="D16" s="3"/>
      <c r="E16" s="2"/>
    </row>
    <row r="17" spans="1:5" customFormat="1" outlineLevel="2">
      <c r="A17" s="29" t="s">
        <v>82</v>
      </c>
      <c r="B17" s="29" t="s">
        <v>82</v>
      </c>
      <c r="C17" s="30">
        <v>33170.28</v>
      </c>
      <c r="D17" s="30" t="s">
        <v>46</v>
      </c>
      <c r="E17" s="30">
        <v>26536.2</v>
      </c>
    </row>
    <row r="18" spans="1:5" customFormat="1" outlineLevel="2">
      <c r="A18" s="29" t="s">
        <v>83</v>
      </c>
      <c r="B18" s="29" t="s">
        <v>83</v>
      </c>
      <c r="C18" s="30">
        <v>32904.89</v>
      </c>
      <c r="D18" s="30" t="s">
        <v>46</v>
      </c>
      <c r="E18" s="30">
        <v>26536.2</v>
      </c>
    </row>
    <row r="19" spans="1:5" ht="28.5">
      <c r="A19" s="27" t="s">
        <v>19</v>
      </c>
      <c r="B19" s="11" t="e">
        <f>#REF!+#REF!</f>
        <v>#REF!</v>
      </c>
      <c r="C19" s="10">
        <f>SUM(C20:C22)</f>
        <v>114925.43999999999</v>
      </c>
      <c r="D19" s="5"/>
      <c r="E19" s="2"/>
    </row>
    <row r="20" spans="1:5" customFormat="1" outlineLevel="2">
      <c r="A20" s="29" t="s">
        <v>41</v>
      </c>
      <c r="B20" s="29" t="s">
        <v>41</v>
      </c>
      <c r="C20" s="30">
        <v>48626.7</v>
      </c>
      <c r="D20" s="30" t="s">
        <v>42</v>
      </c>
      <c r="E20" s="30">
        <v>1083</v>
      </c>
    </row>
    <row r="21" spans="1:5" customFormat="1" outlineLevel="2">
      <c r="A21" s="29" t="s">
        <v>43</v>
      </c>
      <c r="B21" s="29" t="s">
        <v>43</v>
      </c>
      <c r="C21" s="30">
        <v>58826.04</v>
      </c>
      <c r="D21" s="30" t="s">
        <v>42</v>
      </c>
      <c r="E21" s="30">
        <v>1092</v>
      </c>
    </row>
    <row r="22" spans="1:5" customFormat="1" outlineLevel="2">
      <c r="A22" s="29" t="s">
        <v>44</v>
      </c>
      <c r="B22" s="29" t="s">
        <v>44</v>
      </c>
      <c r="C22" s="30">
        <v>7472.7</v>
      </c>
      <c r="D22" s="30" t="s">
        <v>42</v>
      </c>
      <c r="E22" s="30">
        <v>1083</v>
      </c>
    </row>
    <row r="23" spans="1:5" ht="42.75">
      <c r="A23" s="27" t="s">
        <v>20</v>
      </c>
      <c r="B23" s="9"/>
      <c r="C23" s="10">
        <f>SUM(C24:C29)</f>
        <v>25062.1</v>
      </c>
      <c r="D23" s="3"/>
      <c r="E23" s="2"/>
    </row>
    <row r="24" spans="1:5" customFormat="1" outlineLevel="2">
      <c r="A24" s="29" t="s">
        <v>45</v>
      </c>
      <c r="B24" s="29" t="s">
        <v>45</v>
      </c>
      <c r="C24" s="30">
        <v>2122.9</v>
      </c>
      <c r="D24" s="30" t="s">
        <v>46</v>
      </c>
      <c r="E24" s="30">
        <v>26536.2</v>
      </c>
    </row>
    <row r="25" spans="1:5" customFormat="1" outlineLevel="2">
      <c r="A25" s="29" t="s">
        <v>65</v>
      </c>
      <c r="B25" s="29" t="s">
        <v>66</v>
      </c>
      <c r="C25" s="30">
        <v>2003.75</v>
      </c>
      <c r="D25" s="30" t="s">
        <v>46</v>
      </c>
      <c r="E25" s="30">
        <v>40.768000000000001</v>
      </c>
    </row>
    <row r="26" spans="1:5" customFormat="1" outlineLevel="2">
      <c r="A26" s="29" t="s">
        <v>95</v>
      </c>
      <c r="B26" s="29" t="s">
        <v>95</v>
      </c>
      <c r="C26" s="30">
        <v>2016.75</v>
      </c>
      <c r="D26" s="30" t="s">
        <v>46</v>
      </c>
      <c r="E26" s="30">
        <v>26536.2</v>
      </c>
    </row>
    <row r="27" spans="1:5" customFormat="1" outlineLevel="2">
      <c r="A27" s="29" t="s">
        <v>96</v>
      </c>
      <c r="B27" s="29" t="s">
        <v>97</v>
      </c>
      <c r="C27" s="30">
        <v>2155.61</v>
      </c>
      <c r="D27" s="30" t="s">
        <v>46</v>
      </c>
      <c r="E27" s="30">
        <v>103.09</v>
      </c>
    </row>
    <row r="28" spans="1:5" customFormat="1" outlineLevel="2">
      <c r="A28" s="29" t="s">
        <v>98</v>
      </c>
      <c r="B28" s="29" t="s">
        <v>99</v>
      </c>
      <c r="C28" s="30">
        <v>3715.07</v>
      </c>
      <c r="D28" s="30" t="s">
        <v>46</v>
      </c>
      <c r="E28" s="30">
        <v>26536.2</v>
      </c>
    </row>
    <row r="29" spans="1:5" customFormat="1" outlineLevel="2">
      <c r="A29" s="29" t="s">
        <v>100</v>
      </c>
      <c r="B29" s="29" t="s">
        <v>101</v>
      </c>
      <c r="C29" s="30">
        <v>13048.02</v>
      </c>
      <c r="D29" s="30" t="s">
        <v>46</v>
      </c>
      <c r="E29" s="30">
        <v>3906.5940000000001</v>
      </c>
    </row>
    <row r="30" spans="1:5" ht="42.75" outlineLevel="1">
      <c r="A30" s="27" t="s">
        <v>21</v>
      </c>
      <c r="B30" s="21"/>
      <c r="C30" s="10">
        <f>SUM(C31:C43)</f>
        <v>10762.619999999999</v>
      </c>
      <c r="D30" s="21"/>
      <c r="E30" s="21"/>
    </row>
    <row r="31" spans="1:5" customFormat="1" outlineLevel="2">
      <c r="A31" s="29" t="s">
        <v>55</v>
      </c>
      <c r="B31" s="29" t="s">
        <v>55</v>
      </c>
      <c r="C31" s="30">
        <v>395.71</v>
      </c>
      <c r="D31" s="30" t="s">
        <v>49</v>
      </c>
      <c r="E31" s="30">
        <v>1</v>
      </c>
    </row>
    <row r="32" spans="1:5" customFormat="1" outlineLevel="2">
      <c r="A32" s="29" t="s">
        <v>56</v>
      </c>
      <c r="B32" s="29" t="s">
        <v>57</v>
      </c>
      <c r="C32" s="30">
        <v>1078</v>
      </c>
      <c r="D32" s="30" t="s">
        <v>49</v>
      </c>
      <c r="E32" s="30">
        <v>5</v>
      </c>
    </row>
    <row r="33" spans="1:5" customFormat="1" outlineLevel="2">
      <c r="A33" s="29" t="s">
        <v>58</v>
      </c>
      <c r="B33" s="29" t="s">
        <v>58</v>
      </c>
      <c r="C33" s="30">
        <v>438.63</v>
      </c>
      <c r="D33" s="30" t="s">
        <v>59</v>
      </c>
      <c r="E33" s="30">
        <v>2.4500000000000002</v>
      </c>
    </row>
    <row r="34" spans="1:5" customFormat="1" outlineLevel="2">
      <c r="A34" s="29" t="s">
        <v>68</v>
      </c>
      <c r="B34" s="29" t="s">
        <v>68</v>
      </c>
      <c r="C34" s="30">
        <v>520.01</v>
      </c>
      <c r="D34" s="30" t="s">
        <v>49</v>
      </c>
      <c r="E34" s="30">
        <v>1</v>
      </c>
    </row>
    <row r="35" spans="1:5" customFormat="1" outlineLevel="2">
      <c r="A35" s="29" t="s">
        <v>94</v>
      </c>
      <c r="B35" s="29" t="s">
        <v>94</v>
      </c>
      <c r="C35" s="30">
        <v>653.41999999999996</v>
      </c>
      <c r="D35" s="30" t="s">
        <v>46</v>
      </c>
      <c r="E35" s="30">
        <v>1.6</v>
      </c>
    </row>
    <row r="36" spans="1:5" customFormat="1" outlineLevel="2">
      <c r="A36" s="29" t="s">
        <v>103</v>
      </c>
      <c r="B36" s="29" t="s">
        <v>103</v>
      </c>
      <c r="C36" s="30">
        <v>626.15</v>
      </c>
      <c r="D36" s="30" t="s">
        <v>46</v>
      </c>
      <c r="E36" s="30">
        <v>1</v>
      </c>
    </row>
    <row r="37" spans="1:5" customFormat="1" outlineLevel="2">
      <c r="A37" s="29" t="s">
        <v>110</v>
      </c>
      <c r="B37" s="29" t="s">
        <v>110</v>
      </c>
      <c r="C37" s="30">
        <v>839.34</v>
      </c>
      <c r="D37" s="30" t="s">
        <v>49</v>
      </c>
      <c r="E37" s="30">
        <v>2</v>
      </c>
    </row>
    <row r="38" spans="1:5" customFormat="1" outlineLevel="2">
      <c r="A38" s="29" t="s">
        <v>112</v>
      </c>
      <c r="B38" s="29" t="s">
        <v>112</v>
      </c>
      <c r="C38" s="30">
        <v>1564.74</v>
      </c>
      <c r="D38" s="30" t="s">
        <v>49</v>
      </c>
      <c r="E38" s="30">
        <v>18</v>
      </c>
    </row>
    <row r="39" spans="1:5" customFormat="1" outlineLevel="2">
      <c r="A39" s="29" t="s">
        <v>113</v>
      </c>
      <c r="B39" s="29" t="s">
        <v>113</v>
      </c>
      <c r="C39" s="30">
        <v>357.68</v>
      </c>
      <c r="D39" s="30" t="s">
        <v>49</v>
      </c>
      <c r="E39" s="30">
        <v>2</v>
      </c>
    </row>
    <row r="40" spans="1:5" customFormat="1" outlineLevel="2">
      <c r="A40" s="29" t="s">
        <v>114</v>
      </c>
      <c r="B40" s="29" t="s">
        <v>114</v>
      </c>
      <c r="C40" s="30">
        <v>431.55</v>
      </c>
      <c r="D40" s="30" t="s">
        <v>49</v>
      </c>
      <c r="E40" s="30">
        <v>3</v>
      </c>
    </row>
    <row r="41" spans="1:5" customFormat="1" outlineLevel="2">
      <c r="A41" s="29" t="s">
        <v>117</v>
      </c>
      <c r="B41" s="29" t="s">
        <v>117</v>
      </c>
      <c r="C41" s="30">
        <v>2362.84</v>
      </c>
      <c r="D41" s="30" t="s">
        <v>73</v>
      </c>
      <c r="E41" s="30">
        <v>38</v>
      </c>
    </row>
    <row r="42" spans="1:5" customFormat="1" outlineLevel="2">
      <c r="A42" s="29" t="s">
        <v>118</v>
      </c>
      <c r="B42" s="29" t="s">
        <v>118</v>
      </c>
      <c r="C42" s="30">
        <v>607.30999999999995</v>
      </c>
      <c r="D42" s="30" t="s">
        <v>49</v>
      </c>
      <c r="E42" s="30">
        <v>1</v>
      </c>
    </row>
    <row r="43" spans="1:5" customFormat="1" outlineLevel="2">
      <c r="A43" s="29" t="s">
        <v>119</v>
      </c>
      <c r="B43" s="29" t="s">
        <v>120</v>
      </c>
      <c r="C43" s="30">
        <v>887.24</v>
      </c>
      <c r="D43" s="30" t="s">
        <v>52</v>
      </c>
      <c r="E43" s="30">
        <v>1</v>
      </c>
    </row>
    <row r="44" spans="1:5" s="24" customFormat="1" ht="52.5" customHeight="1" outlineLevel="2">
      <c r="A44" s="27" t="s">
        <v>22</v>
      </c>
      <c r="B44" s="25"/>
      <c r="C44" s="26">
        <f>SUM(C45:C70)</f>
        <v>210636.51999999996</v>
      </c>
      <c r="D44" s="25"/>
      <c r="E44" s="25"/>
    </row>
    <row r="45" spans="1:5" customFormat="1" outlineLevel="2">
      <c r="A45" s="29" t="s">
        <v>48</v>
      </c>
      <c r="B45" s="29" t="s">
        <v>48</v>
      </c>
      <c r="C45" s="30">
        <v>106.99</v>
      </c>
      <c r="D45" s="30" t="s">
        <v>49</v>
      </c>
      <c r="E45" s="30">
        <v>1</v>
      </c>
    </row>
    <row r="46" spans="1:5" customFormat="1" outlineLevel="2">
      <c r="A46" s="29" t="s">
        <v>50</v>
      </c>
      <c r="B46" s="29" t="s">
        <v>51</v>
      </c>
      <c r="C46" s="30">
        <v>381.22</v>
      </c>
      <c r="D46" s="30" t="s">
        <v>52</v>
      </c>
      <c r="E46" s="30">
        <v>1</v>
      </c>
    </row>
    <row r="47" spans="1:5" customFormat="1" outlineLevel="2">
      <c r="A47" s="29" t="s">
        <v>53</v>
      </c>
      <c r="B47" s="29" t="s">
        <v>53</v>
      </c>
      <c r="C47" s="30">
        <v>4046.8</v>
      </c>
      <c r="D47" s="30" t="s">
        <v>54</v>
      </c>
      <c r="E47" s="30">
        <v>5</v>
      </c>
    </row>
    <row r="48" spans="1:5" customFormat="1" outlineLevel="2">
      <c r="A48" s="29" t="s">
        <v>62</v>
      </c>
      <c r="B48" s="29" t="s">
        <v>62</v>
      </c>
      <c r="C48" s="30">
        <v>599.44000000000005</v>
      </c>
      <c r="D48" s="30" t="s">
        <v>63</v>
      </c>
      <c r="E48" s="30">
        <v>4</v>
      </c>
    </row>
    <row r="49" spans="1:5" customFormat="1" outlineLevel="2">
      <c r="A49" s="29" t="s">
        <v>64</v>
      </c>
      <c r="B49" s="29" t="s">
        <v>64</v>
      </c>
      <c r="C49" s="30">
        <v>289.19</v>
      </c>
      <c r="D49" s="30" t="s">
        <v>49</v>
      </c>
      <c r="E49" s="30">
        <v>1</v>
      </c>
    </row>
    <row r="50" spans="1:5" customFormat="1" outlineLevel="2">
      <c r="A50" s="29" t="s">
        <v>69</v>
      </c>
      <c r="B50" s="29" t="s">
        <v>69</v>
      </c>
      <c r="C50" s="30">
        <v>14075.18</v>
      </c>
      <c r="D50" s="30" t="s">
        <v>49</v>
      </c>
      <c r="E50" s="30">
        <v>7</v>
      </c>
    </row>
    <row r="51" spans="1:5" customFormat="1" outlineLevel="2">
      <c r="A51" s="29" t="s">
        <v>70</v>
      </c>
      <c r="B51" s="29" t="s">
        <v>70</v>
      </c>
      <c r="C51" s="30">
        <v>2796.08</v>
      </c>
      <c r="D51" s="30" t="s">
        <v>59</v>
      </c>
      <c r="E51" s="30">
        <v>4</v>
      </c>
    </row>
    <row r="52" spans="1:5" customFormat="1" outlineLevel="2">
      <c r="A52" s="29" t="s">
        <v>71</v>
      </c>
      <c r="B52" s="29" t="s">
        <v>71</v>
      </c>
      <c r="C52" s="30">
        <v>2101.14</v>
      </c>
      <c r="D52" s="30" t="s">
        <v>49</v>
      </c>
      <c r="E52" s="30">
        <v>2</v>
      </c>
    </row>
    <row r="53" spans="1:5" customFormat="1" outlineLevel="2">
      <c r="A53" s="29" t="s">
        <v>72</v>
      </c>
      <c r="B53" s="29" t="s">
        <v>72</v>
      </c>
      <c r="C53" s="30">
        <v>12778.3</v>
      </c>
      <c r="D53" s="30" t="s">
        <v>73</v>
      </c>
      <c r="E53" s="30">
        <v>10</v>
      </c>
    </row>
    <row r="54" spans="1:5" customFormat="1" outlineLevel="2">
      <c r="A54" s="29" t="s">
        <v>74</v>
      </c>
      <c r="B54" s="29" t="s">
        <v>75</v>
      </c>
      <c r="C54" s="30">
        <v>3842</v>
      </c>
      <c r="D54" s="30" t="s">
        <v>59</v>
      </c>
      <c r="E54" s="30">
        <v>5</v>
      </c>
    </row>
    <row r="55" spans="1:5" customFormat="1" outlineLevel="2">
      <c r="A55" s="29" t="s">
        <v>92</v>
      </c>
      <c r="B55" s="29" t="s">
        <v>92</v>
      </c>
      <c r="C55" s="30">
        <v>729.36</v>
      </c>
      <c r="D55" s="30" t="s">
        <v>93</v>
      </c>
      <c r="E55" s="30">
        <v>1</v>
      </c>
    </row>
    <row r="56" spans="1:5" customFormat="1" outlineLevel="2">
      <c r="A56" s="29" t="s">
        <v>104</v>
      </c>
      <c r="B56" s="29" t="s">
        <v>104</v>
      </c>
      <c r="C56" s="30">
        <v>3352.52</v>
      </c>
      <c r="D56" s="30" t="s">
        <v>49</v>
      </c>
      <c r="E56" s="30">
        <v>4</v>
      </c>
    </row>
    <row r="57" spans="1:5" customFormat="1" outlineLevel="2">
      <c r="A57" s="29" t="s">
        <v>105</v>
      </c>
      <c r="B57" s="29" t="s">
        <v>105</v>
      </c>
      <c r="C57" s="30">
        <v>3423.75</v>
      </c>
      <c r="D57" s="30" t="s">
        <v>49</v>
      </c>
      <c r="E57" s="30">
        <v>5</v>
      </c>
    </row>
    <row r="58" spans="1:5" customFormat="1" outlineLevel="2">
      <c r="A58" s="29" t="s">
        <v>106</v>
      </c>
      <c r="B58" s="29" t="s">
        <v>106</v>
      </c>
      <c r="C58" s="30">
        <v>939.41</v>
      </c>
      <c r="D58" s="30" t="s">
        <v>49</v>
      </c>
      <c r="E58" s="30">
        <v>1</v>
      </c>
    </row>
    <row r="59" spans="1:5" customFormat="1" outlineLevel="2">
      <c r="A59" s="29" t="s">
        <v>107</v>
      </c>
      <c r="B59" s="29" t="s">
        <v>107</v>
      </c>
      <c r="C59" s="30">
        <v>1643.79</v>
      </c>
      <c r="D59" s="30" t="s">
        <v>49</v>
      </c>
      <c r="E59" s="30">
        <v>1</v>
      </c>
    </row>
    <row r="60" spans="1:5" customFormat="1" outlineLevel="2">
      <c r="A60" s="29" t="s">
        <v>108</v>
      </c>
      <c r="B60" s="29" t="s">
        <v>108</v>
      </c>
      <c r="C60" s="30">
        <v>115991</v>
      </c>
      <c r="D60" s="30" t="s">
        <v>109</v>
      </c>
      <c r="E60" s="30">
        <v>1</v>
      </c>
    </row>
    <row r="61" spans="1:5" customFormat="1" outlineLevel="2">
      <c r="A61" s="29" t="s">
        <v>111</v>
      </c>
      <c r="B61" s="29" t="s">
        <v>111</v>
      </c>
      <c r="C61" s="30">
        <v>19913</v>
      </c>
      <c r="D61" s="30" t="s">
        <v>54</v>
      </c>
      <c r="E61" s="30">
        <v>1</v>
      </c>
    </row>
    <row r="62" spans="1:5" customFormat="1" outlineLevel="2">
      <c r="A62" s="29" t="s">
        <v>121</v>
      </c>
      <c r="B62" s="29" t="s">
        <v>121</v>
      </c>
      <c r="C62" s="30">
        <v>1890.98</v>
      </c>
      <c r="D62" s="30" t="s">
        <v>122</v>
      </c>
      <c r="E62" s="30">
        <v>7</v>
      </c>
    </row>
    <row r="63" spans="1:5" customFormat="1" outlineLevel="2">
      <c r="A63" s="29" t="s">
        <v>123</v>
      </c>
      <c r="B63" s="29" t="s">
        <v>123</v>
      </c>
      <c r="C63" s="30">
        <v>6072.09</v>
      </c>
      <c r="D63" s="30" t="s">
        <v>52</v>
      </c>
      <c r="E63" s="30">
        <v>1</v>
      </c>
    </row>
    <row r="64" spans="1:5" customFormat="1" outlineLevel="2">
      <c r="A64" s="29" t="s">
        <v>124</v>
      </c>
      <c r="B64" s="29" t="s">
        <v>124</v>
      </c>
      <c r="C64" s="30">
        <v>1328.09</v>
      </c>
      <c r="D64" s="30" t="s">
        <v>49</v>
      </c>
      <c r="E64" s="30">
        <v>1</v>
      </c>
    </row>
    <row r="65" spans="1:6" customFormat="1" outlineLevel="2">
      <c r="A65" s="29" t="s">
        <v>125</v>
      </c>
      <c r="B65" s="29" t="s">
        <v>125</v>
      </c>
      <c r="C65" s="30">
        <v>3589.38</v>
      </c>
      <c r="D65" s="30" t="s">
        <v>59</v>
      </c>
      <c r="E65" s="30">
        <v>18</v>
      </c>
    </row>
    <row r="66" spans="1:6" customFormat="1" outlineLevel="2">
      <c r="A66" s="29" t="s">
        <v>126</v>
      </c>
      <c r="B66" s="29" t="s">
        <v>126</v>
      </c>
      <c r="C66" s="30">
        <v>3362.52</v>
      </c>
      <c r="D66" s="30" t="s">
        <v>59</v>
      </c>
      <c r="E66" s="30">
        <v>12</v>
      </c>
    </row>
    <row r="67" spans="1:6" customFormat="1" outlineLevel="2">
      <c r="A67" s="29" t="s">
        <v>127</v>
      </c>
      <c r="B67" s="29" t="s">
        <v>127</v>
      </c>
      <c r="C67" s="30">
        <v>3107.65</v>
      </c>
      <c r="D67" s="30" t="s">
        <v>54</v>
      </c>
      <c r="E67" s="30">
        <v>5</v>
      </c>
      <c r="F67">
        <f>C67/E67</f>
        <v>621.53</v>
      </c>
    </row>
    <row r="68" spans="1:6" customFormat="1" outlineLevel="2">
      <c r="A68" s="29" t="s">
        <v>128</v>
      </c>
      <c r="B68" s="29" t="s">
        <v>128</v>
      </c>
      <c r="C68" s="30">
        <v>621.53</v>
      </c>
      <c r="D68" s="30" t="s">
        <v>54</v>
      </c>
      <c r="E68" s="30">
        <v>1</v>
      </c>
    </row>
    <row r="69" spans="1:6" customFormat="1" outlineLevel="2">
      <c r="A69" s="29" t="s">
        <v>129</v>
      </c>
      <c r="B69" s="29" t="s">
        <v>129</v>
      </c>
      <c r="C69" s="30">
        <v>3274.56</v>
      </c>
      <c r="D69" s="30" t="s">
        <v>59</v>
      </c>
      <c r="E69" s="30">
        <v>4</v>
      </c>
    </row>
    <row r="70" spans="1:6" customFormat="1" outlineLevel="2">
      <c r="A70" s="29" t="s">
        <v>130</v>
      </c>
      <c r="B70" s="29" t="s">
        <v>130</v>
      </c>
      <c r="C70" s="30">
        <v>380.55</v>
      </c>
      <c r="D70" s="30" t="s">
        <v>49</v>
      </c>
      <c r="E70" s="30">
        <v>3</v>
      </c>
    </row>
    <row r="71" spans="1:6" s="24" customFormat="1" ht="28.5" outlineLevel="2">
      <c r="A71" s="27" t="s">
        <v>23</v>
      </c>
      <c r="B71" s="25"/>
      <c r="C71" s="26"/>
      <c r="D71" s="25"/>
      <c r="E71" s="25"/>
    </row>
    <row r="72" spans="1:6" ht="28.5">
      <c r="A72" s="27" t="s">
        <v>24</v>
      </c>
      <c r="B72" s="9" t="e">
        <f>SUM(#REF!)</f>
        <v>#REF!</v>
      </c>
      <c r="C72" s="10">
        <v>0</v>
      </c>
      <c r="D72" s="3"/>
      <c r="E72" s="2"/>
    </row>
    <row r="73" spans="1:6" ht="28.5">
      <c r="A73" s="27" t="s">
        <v>25</v>
      </c>
      <c r="B73" s="9">
        <f>B74</f>
        <v>0</v>
      </c>
      <c r="C73" s="10">
        <f>B73</f>
        <v>0</v>
      </c>
      <c r="D73" s="3"/>
      <c r="E73" s="2"/>
    </row>
    <row r="74" spans="1:6">
      <c r="A74" s="3" t="s">
        <v>0</v>
      </c>
      <c r="B74" s="9"/>
      <c r="C74" s="28">
        <f t="shared" ref="C74" si="0">B74*1.18</f>
        <v>0</v>
      </c>
      <c r="D74" s="3"/>
      <c r="E74" s="2"/>
    </row>
    <row r="75" spans="1:6" ht="28.5">
      <c r="A75" s="27" t="s">
        <v>26</v>
      </c>
      <c r="B75" s="9" t="e">
        <f>#REF!+#REF!</f>
        <v>#REF!</v>
      </c>
      <c r="C75" s="10">
        <v>0</v>
      </c>
      <c r="D75" s="3"/>
      <c r="E75" s="2"/>
    </row>
    <row r="76" spans="1:6" ht="28.5">
      <c r="A76" s="27" t="s">
        <v>27</v>
      </c>
      <c r="B76" s="9" t="e">
        <f>#REF!</f>
        <v>#REF!</v>
      </c>
      <c r="C76" s="10">
        <f>SUM(C77:C78)</f>
        <v>9553.0299999999988</v>
      </c>
      <c r="D76" s="3"/>
      <c r="E76" s="2"/>
    </row>
    <row r="77" spans="1:6" customFormat="1" outlineLevel="2">
      <c r="A77" s="29" t="s">
        <v>78</v>
      </c>
      <c r="B77" s="29" t="s">
        <v>79</v>
      </c>
      <c r="C77" s="30">
        <v>5041.88</v>
      </c>
      <c r="D77" s="30" t="s">
        <v>46</v>
      </c>
      <c r="E77" s="30">
        <v>26536.2</v>
      </c>
    </row>
    <row r="78" spans="1:6" customFormat="1" outlineLevel="2">
      <c r="A78" s="29" t="s">
        <v>80</v>
      </c>
      <c r="B78" s="29" t="s">
        <v>81</v>
      </c>
      <c r="C78" s="30">
        <v>4511.1499999999996</v>
      </c>
      <c r="D78" s="30" t="s">
        <v>46</v>
      </c>
      <c r="E78" s="30">
        <v>26536.2</v>
      </c>
    </row>
    <row r="79" spans="1:6" ht="28.5">
      <c r="A79" s="27" t="s">
        <v>28</v>
      </c>
      <c r="B79" s="9" t="e">
        <f>#REF!+#REF!</f>
        <v>#REF!</v>
      </c>
      <c r="C79" s="10">
        <f>SUM(C80:C81)</f>
        <v>26881.17</v>
      </c>
      <c r="D79" s="3"/>
      <c r="E79" s="2"/>
    </row>
    <row r="80" spans="1:6" customFormat="1" outlineLevel="2">
      <c r="A80" s="29" t="s">
        <v>76</v>
      </c>
      <c r="B80" s="29" t="s">
        <v>76</v>
      </c>
      <c r="C80" s="30">
        <v>14329.55</v>
      </c>
      <c r="D80" s="30" t="s">
        <v>46</v>
      </c>
      <c r="E80" s="30">
        <v>26536.2</v>
      </c>
    </row>
    <row r="81" spans="1:5" customFormat="1" outlineLevel="2">
      <c r="A81" s="29" t="s">
        <v>77</v>
      </c>
      <c r="B81" s="29" t="s">
        <v>77</v>
      </c>
      <c r="C81" s="30">
        <v>12551.62</v>
      </c>
      <c r="D81" s="30" t="s">
        <v>46</v>
      </c>
      <c r="E81" s="30">
        <v>26536.2</v>
      </c>
    </row>
    <row r="82" spans="1:5" ht="42.75">
      <c r="A82" s="27" t="s">
        <v>29</v>
      </c>
      <c r="B82" s="9" t="e">
        <f>#REF!</f>
        <v>#REF!</v>
      </c>
      <c r="C82" s="10">
        <f>SUM(C83:C85)</f>
        <v>5814.8899999999994</v>
      </c>
      <c r="D82" s="3"/>
      <c r="E82" s="2"/>
    </row>
    <row r="83" spans="1:5" customFormat="1" outlineLevel="2">
      <c r="A83" s="29" t="s">
        <v>47</v>
      </c>
      <c r="B83" s="29" t="s">
        <v>47</v>
      </c>
      <c r="C83" s="30">
        <v>1805.76</v>
      </c>
      <c r="D83" s="30" t="s">
        <v>46</v>
      </c>
      <c r="E83" s="30">
        <v>1254</v>
      </c>
    </row>
    <row r="84" spans="1:5" customFormat="1" outlineLevel="2">
      <c r="A84" s="29" t="s">
        <v>47</v>
      </c>
      <c r="B84" s="29" t="s">
        <v>47</v>
      </c>
      <c r="C84" s="30">
        <v>1805.76</v>
      </c>
      <c r="D84" s="30" t="s">
        <v>46</v>
      </c>
      <c r="E84" s="30">
        <v>1254</v>
      </c>
    </row>
    <row r="85" spans="1:5" customFormat="1" outlineLevel="2">
      <c r="A85" s="29" t="s">
        <v>102</v>
      </c>
      <c r="B85" s="29" t="s">
        <v>102</v>
      </c>
      <c r="C85" s="30">
        <v>2203.37</v>
      </c>
      <c r="D85" s="30" t="s">
        <v>49</v>
      </c>
      <c r="E85" s="30">
        <v>13</v>
      </c>
    </row>
    <row r="86" spans="1:5" ht="57">
      <c r="A86" s="27" t="s">
        <v>30</v>
      </c>
      <c r="B86" s="9" t="e">
        <f>SUM(#REF!)</f>
        <v>#REF!</v>
      </c>
      <c r="C86" s="10">
        <f>SUM(C87:C93)</f>
        <v>154232.95999999999</v>
      </c>
      <c r="D86" s="3"/>
      <c r="E86" s="2"/>
    </row>
    <row r="87" spans="1:5" customFormat="1" outlineLevel="2">
      <c r="A87" s="29" t="s">
        <v>60</v>
      </c>
      <c r="B87" s="29" t="s">
        <v>61</v>
      </c>
      <c r="C87" s="30">
        <v>902.23</v>
      </c>
      <c r="D87" s="30" t="s">
        <v>46</v>
      </c>
      <c r="E87" s="30">
        <v>53072.4</v>
      </c>
    </row>
    <row r="88" spans="1:5" customFormat="1" outlineLevel="2">
      <c r="A88" s="29" t="s">
        <v>67</v>
      </c>
      <c r="B88" s="29" t="s">
        <v>67</v>
      </c>
      <c r="C88" s="30">
        <v>320</v>
      </c>
      <c r="D88" s="30" t="s">
        <v>49</v>
      </c>
      <c r="E88" s="30">
        <v>8</v>
      </c>
    </row>
    <row r="89" spans="1:5" customFormat="1" outlineLevel="2">
      <c r="A89" s="29" t="s">
        <v>84</v>
      </c>
      <c r="B89" s="29" t="s">
        <v>85</v>
      </c>
      <c r="C89" s="30">
        <v>74832.06</v>
      </c>
      <c r="D89" s="30" t="s">
        <v>46</v>
      </c>
      <c r="E89" s="30">
        <v>26536.2</v>
      </c>
    </row>
    <row r="90" spans="1:5" customFormat="1" outlineLevel="2">
      <c r="A90" s="29" t="s">
        <v>86</v>
      </c>
      <c r="B90" s="29" t="s">
        <v>87</v>
      </c>
      <c r="C90" s="30">
        <v>74832.08</v>
      </c>
      <c r="D90" s="30" t="s">
        <v>46</v>
      </c>
      <c r="E90" s="30">
        <v>26536.2</v>
      </c>
    </row>
    <row r="91" spans="1:5" customFormat="1" outlineLevel="2">
      <c r="A91" s="29" t="s">
        <v>115</v>
      </c>
      <c r="B91" s="29" t="s">
        <v>115</v>
      </c>
      <c r="C91" s="30">
        <v>180.2</v>
      </c>
      <c r="D91" s="30" t="s">
        <v>116</v>
      </c>
      <c r="E91" s="30">
        <v>10</v>
      </c>
    </row>
    <row r="92" spans="1:5" customFormat="1" outlineLevel="2">
      <c r="A92" s="29" t="s">
        <v>131</v>
      </c>
      <c r="B92" s="29" t="s">
        <v>131</v>
      </c>
      <c r="C92" s="30">
        <v>1768.84</v>
      </c>
      <c r="D92" s="30" t="s">
        <v>132</v>
      </c>
      <c r="E92" s="30">
        <v>4</v>
      </c>
    </row>
    <row r="93" spans="1:5" customFormat="1" outlineLevel="2">
      <c r="A93" s="29" t="s">
        <v>133</v>
      </c>
      <c r="B93" s="29" t="s">
        <v>133</v>
      </c>
      <c r="C93" s="30">
        <v>1397.55</v>
      </c>
      <c r="D93" s="30" t="s">
        <v>49</v>
      </c>
      <c r="E93" s="30">
        <v>3</v>
      </c>
    </row>
    <row r="94" spans="1:5">
      <c r="A94" s="27" t="s">
        <v>31</v>
      </c>
      <c r="B94" s="9">
        <f>B95</f>
        <v>5033.8983050847464</v>
      </c>
      <c r="C94" s="10">
        <f>C95+C96</f>
        <v>27009.300000000032</v>
      </c>
      <c r="D94" s="3"/>
      <c r="E94" s="2"/>
    </row>
    <row r="95" spans="1:5" ht="45">
      <c r="A95" s="5" t="s">
        <v>7</v>
      </c>
      <c r="B95" s="11">
        <f>C95/1.18</f>
        <v>5033.8983050847464</v>
      </c>
      <c r="C95" s="12">
        <f>E95*12*5</f>
        <v>5940</v>
      </c>
      <c r="D95" s="5" t="s">
        <v>5</v>
      </c>
      <c r="E95" s="5">
        <v>99</v>
      </c>
    </row>
    <row r="96" spans="1:5">
      <c r="A96" s="31" t="s">
        <v>134</v>
      </c>
      <c r="B96" s="11"/>
      <c r="C96" s="12">
        <f>[1]Лист2!$G$1597</f>
        <v>21069.300000000032</v>
      </c>
      <c r="D96" s="5"/>
      <c r="E96" s="5"/>
    </row>
    <row r="97" spans="1:5">
      <c r="A97" s="27" t="s">
        <v>32</v>
      </c>
      <c r="B97" s="13" t="e">
        <f>B13+B16+B19+#REF!+#REF!+#REF!+B72+B73+B75+B76+B79+B82+B86+B94</f>
        <v>#REF!</v>
      </c>
      <c r="C97" s="14">
        <f>C13+C16+C19+C23+C30+C44+C75+C76+C79+C82+C1011+C86+C72+C71+C94</f>
        <v>834052.98</v>
      </c>
      <c r="D97" s="28" t="s">
        <v>35</v>
      </c>
      <c r="E97" s="2"/>
    </row>
    <row r="98" spans="1:5">
      <c r="A98" s="27" t="s">
        <v>33</v>
      </c>
      <c r="B98" s="15"/>
      <c r="C98" s="10">
        <f>C97*1.18</f>
        <v>984182.51639999996</v>
      </c>
      <c r="D98" s="28" t="s">
        <v>35</v>
      </c>
      <c r="E98" s="2"/>
    </row>
    <row r="99" spans="1:5">
      <c r="A99" s="27" t="s">
        <v>34</v>
      </c>
      <c r="B99" s="15"/>
      <c r="C99" s="10">
        <f>C4+C6+C9-C98</f>
        <v>-169399.70640000014</v>
      </c>
      <c r="D99" s="28" t="s">
        <v>35</v>
      </c>
      <c r="E99" s="2"/>
    </row>
    <row r="100" spans="1:5" ht="28.5">
      <c r="A100" s="27" t="s">
        <v>37</v>
      </c>
      <c r="B100" s="9"/>
      <c r="C100" s="10">
        <f>C99+C8</f>
        <v>-286133.26640000008</v>
      </c>
      <c r="D100" s="28" t="s">
        <v>35</v>
      </c>
      <c r="E100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2018-03-22T22:50:20Z</cp:lastPrinted>
  <dcterms:created xsi:type="dcterms:W3CDTF">2016-03-18T02:51:51Z</dcterms:created>
  <dcterms:modified xsi:type="dcterms:W3CDTF">2018-03-22T22:50:28Z</dcterms:modified>
</cp:coreProperties>
</file>