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Лист1!$A$1:$E$64</definedName>
  </definedNames>
  <calcPr calcId="124519" calcMode="manual"/>
</workbook>
</file>

<file path=xl/calcChain.xml><?xml version="1.0" encoding="utf-8"?>
<calcChain xmlns="http://schemas.openxmlformats.org/spreadsheetml/2006/main">
  <c r="C53" i="1"/>
  <c r="C48"/>
  <c r="C21"/>
  <c r="C12"/>
  <c r="C60" l="1"/>
  <c r="C56"/>
  <c r="C30"/>
  <c r="C27"/>
  <c r="C9"/>
  <c r="C8" s="1"/>
  <c r="C10" s="1"/>
  <c r="C7"/>
  <c r="C17"/>
  <c r="C14"/>
  <c r="C59"/>
  <c r="C61" l="1"/>
  <c r="E43"/>
  <c r="C43"/>
  <c r="B30" l="1"/>
  <c r="B56"/>
  <c r="B51"/>
  <c r="B48"/>
  <c r="B47" l="1"/>
  <c r="B60"/>
  <c r="B59" s="1"/>
  <c r="B55"/>
  <c r="B53"/>
  <c r="B52"/>
  <c r="B50"/>
  <c r="B17"/>
  <c r="B14"/>
  <c r="B12"/>
  <c r="B61" l="1"/>
  <c r="C62" l="1"/>
  <c r="C63" s="1"/>
  <c r="C64" s="1"/>
</calcChain>
</file>

<file path=xl/sharedStrings.xml><?xml version="1.0" encoding="utf-8"?>
<sst xmlns="http://schemas.openxmlformats.org/spreadsheetml/2006/main" count="137" uniqueCount="89">
  <si>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</si>
  <si>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</si>
  <si>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</si>
  <si>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</si>
  <si>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</si>
  <si>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</si>
  <si>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</si>
  <si>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</si>
  <si>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</si>
  <si>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</si>
  <si>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</si>
  <si>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</si>
  <si>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</si>
  <si>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</si>
  <si>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</si>
  <si>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</si>
  <si>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</si>
  <si>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</si>
  <si>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</si>
  <si>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</si>
  <si>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</si>
  <si>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</si>
  <si>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</si>
  <si>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</si>
  <si>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</si>
  <si>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</si>
  <si>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</si>
  <si>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</si>
  <si>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</si>
  <si>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</si>
  <si>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</si>
  <si>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</si>
  <si>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</si>
  <si>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прочистка канализационной сети внутренней</t>
  </si>
  <si>
    <t>шт.</t>
  </si>
  <si>
    <t>Всего расходов по дому за 2017 г.</t>
  </si>
  <si>
    <t>Всего расходов по дому с НДС за 2017 г.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</si>
  <si>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</si>
  <si>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</si>
  <si>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</si>
  <si>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</si>
  <si>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</si>
  <si>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</si>
  <si>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</si>
  <si>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</si>
  <si>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</si>
  <si>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</si>
  <si>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</si>
  <si>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</si>
  <si>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</si>
  <si>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</si>
  <si>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</si>
  <si>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</si>
  <si>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</si>
  <si>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</si>
  <si>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</si>
  <si>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</si>
  <si>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</si>
  <si>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</si>
  <si>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</si>
  <si>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</si>
  <si>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</si>
  <si>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</si>
  <si>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</si>
  <si>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</si>
  <si>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осмотр подвала</t>
  </si>
  <si>
    <t>раз</t>
  </si>
  <si>
    <t>Устранение свищей хомутами</t>
  </si>
  <si>
    <t>Уборка придомовой территории 3,4 кв. 2017 г. коэф.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</si>
  <si>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</si>
  <si>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</si>
  <si>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</si>
  <si>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</si>
  <si>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 на 31.12.2017 г.</t>
  </si>
  <si>
    <t>Адрес: ул. Ангарская, д. 46</t>
  </si>
  <si>
    <t>период: 01.09.2017-31.12.2017</t>
  </si>
  <si>
    <t>Уборка МОП 3,4 кв. 2017 г. коэф. 0,9; 1</t>
  </si>
  <si>
    <t>Горячая вода (ОДН) 3,4 кв.от 6 до 9 эт. к=0,9</t>
  </si>
  <si>
    <t>установка информационного стенда</t>
  </si>
  <si>
    <t>Выезд а/машины по заявке</t>
  </si>
  <si>
    <t>выезд</t>
  </si>
  <si>
    <t>Подключение системы отопления</t>
  </si>
  <si>
    <t>прочистка канализационной сети дворовой</t>
  </si>
  <si>
    <t>Содержание, экспл. и ремонт лифтового хоз-ва, 3,4 кв. 2017 г</t>
  </si>
  <si>
    <t>Содержание, экспл. и ремонт лифтового хоз-ва, 3,4</t>
  </si>
  <si>
    <t>Содержание ДРС 3,4 кв. 2017 г. коэф. 0,9</t>
  </si>
  <si>
    <t>Уборка придомовой территории 3,4 кв. 2017 г. коэф. 0,85;0,9;</t>
  </si>
  <si>
    <t>Холодная вода (ОДН), 3,4кв. 2017 г.МКД от6 до9 эт. к=0,9</t>
  </si>
  <si>
    <t>Холодная вода (ОДН), 3,4кв. 2017 г.МКД от6 до9 эт.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</si>
</sst>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6" fillId="0" borderId="2" xfId="0" applyFont="1" applyBorder="1"/>
    <xf numFmtId="43" fontId="6" fillId="0" borderId="2" xfId="3" applyFont="1" applyBorder="1" applyAlignment="1"/>
    <xf numFmtId="0" fontId="6" fillId="0" borderId="2" xfId="0" applyFont="1" applyBorder="1" applyAlignment="1">
      <alignment horizontal="center"/>
    </xf>
    <xf numFmtId="43" fontId="6" fillId="0" borderId="2" xfId="3" applyFont="1" applyBorder="1"/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topLeftCell="A48" workbookViewId="0">
      <selection activeCell="C56" sqref="C56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8" t="s">
        <v>10</v>
      </c>
      <c r="B1" s="48"/>
      <c r="C1" s="48"/>
      <c r="D1" s="48"/>
      <c r="E1" s="48"/>
    </row>
    <row r="2" spans="1:5" s="22" customFormat="1" ht="15.75">
      <c r="A2" s="23" t="s">
        <v>74</v>
      </c>
      <c r="B2" s="24" t="s">
        <v>69</v>
      </c>
      <c r="C2" s="50" t="s">
        <v>75</v>
      </c>
      <c r="D2" s="50"/>
      <c r="E2" s="25"/>
    </row>
    <row r="3" spans="1:5" ht="57">
      <c r="A3" s="35" t="s">
        <v>3</v>
      </c>
      <c r="B3" s="36" t="s">
        <v>0</v>
      </c>
      <c r="C3" s="37" t="s">
        <v>70</v>
      </c>
      <c r="D3" s="38" t="s">
        <v>1</v>
      </c>
      <c r="E3" s="39" t="s">
        <v>2</v>
      </c>
    </row>
    <row r="4" spans="1:5">
      <c r="A4" s="35" t="s">
        <v>11</v>
      </c>
      <c r="B4" s="36"/>
      <c r="C4" s="37">
        <v>0</v>
      </c>
      <c r="D4" s="38"/>
      <c r="E4" s="39"/>
    </row>
    <row r="5" spans="1:5">
      <c r="A5" s="35" t="s">
        <v>12</v>
      </c>
      <c r="B5" s="36"/>
      <c r="C5" s="37">
        <v>362285.93</v>
      </c>
      <c r="D5" s="38"/>
      <c r="E5" s="39"/>
    </row>
    <row r="6" spans="1:5">
      <c r="A6" s="35" t="s">
        <v>13</v>
      </c>
      <c r="B6" s="36"/>
      <c r="C6" s="37">
        <v>270613.5</v>
      </c>
      <c r="D6" s="38"/>
      <c r="E6" s="39"/>
    </row>
    <row r="7" spans="1:5">
      <c r="A7" s="35" t="s">
        <v>73</v>
      </c>
      <c r="B7" s="36"/>
      <c r="C7" s="37">
        <f>C6-C5</f>
        <v>-91672.43</v>
      </c>
      <c r="D7" s="38"/>
      <c r="E7" s="39"/>
    </row>
    <row r="8" spans="1:5">
      <c r="A8" s="35" t="s">
        <v>14</v>
      </c>
      <c r="B8" s="36"/>
      <c r="C8" s="37">
        <f>C9</f>
        <v>9972</v>
      </c>
      <c r="D8" s="38"/>
      <c r="E8" s="39"/>
    </row>
    <row r="9" spans="1:5">
      <c r="A9" s="35" t="s">
        <v>15</v>
      </c>
      <c r="B9" s="36"/>
      <c r="C9" s="45">
        <f>531*12+300*12</f>
        <v>9972</v>
      </c>
      <c r="D9" s="38"/>
      <c r="E9" s="39"/>
    </row>
    <row r="10" spans="1:5">
      <c r="A10" s="40" t="s">
        <v>16</v>
      </c>
      <c r="B10" s="41"/>
      <c r="C10" s="44">
        <f>C5+C8</f>
        <v>372257.93</v>
      </c>
      <c r="D10" s="42"/>
      <c r="E10" s="43"/>
    </row>
    <row r="11" spans="1:5">
      <c r="A11" s="49" t="s">
        <v>17</v>
      </c>
      <c r="B11" s="49"/>
      <c r="C11" s="49"/>
      <c r="D11" s="49"/>
      <c r="E11" s="49"/>
    </row>
    <row r="12" spans="1:5">
      <c r="A12" s="9" t="s">
        <v>39</v>
      </c>
      <c r="B12" s="6" t="e">
        <f>#REF!</f>
        <v>#REF!</v>
      </c>
      <c r="C12" s="26">
        <f>C13</f>
        <v>51111.63</v>
      </c>
      <c r="D12" s="8"/>
      <c r="E12" s="7"/>
    </row>
    <row r="13" spans="1:5">
      <c r="A13" s="31" t="s">
        <v>37</v>
      </c>
      <c r="B13" s="31" t="s">
        <v>38</v>
      </c>
      <c r="C13" s="34">
        <v>51111.63</v>
      </c>
      <c r="D13" s="33" t="s">
        <v>5</v>
      </c>
      <c r="E13" s="33">
        <v>14357.2</v>
      </c>
    </row>
    <row r="14" spans="1:5" ht="28.5">
      <c r="A14" s="9" t="s">
        <v>40</v>
      </c>
      <c r="B14" s="6" t="str">
        <f>B16</f>
        <v>Уборка МОП 3,4 кв. 2017 г. коэф. 0,9; 1</v>
      </c>
      <c r="C14" s="26">
        <f>C16+C15</f>
        <v>20674.37</v>
      </c>
      <c r="D14" s="8"/>
      <c r="E14" s="7"/>
    </row>
    <row r="15" spans="1:5">
      <c r="A15" s="31" t="s">
        <v>41</v>
      </c>
      <c r="B15" s="31" t="s">
        <v>41</v>
      </c>
      <c r="C15" s="32">
        <v>0</v>
      </c>
      <c r="D15" s="33" t="s">
        <v>5</v>
      </c>
      <c r="E15" s="33"/>
    </row>
    <row r="16" spans="1:5">
      <c r="A16" s="31" t="s">
        <v>76</v>
      </c>
      <c r="B16" s="31" t="s">
        <v>76</v>
      </c>
      <c r="C16" s="34">
        <v>20674.37</v>
      </c>
      <c r="D16" s="33" t="s">
        <v>5</v>
      </c>
      <c r="E16" s="33">
        <v>14357.2</v>
      </c>
    </row>
    <row r="17" spans="1:6">
      <c r="A17" s="9" t="s">
        <v>42</v>
      </c>
      <c r="B17" s="10" t="e">
        <f>B18+B19</f>
        <v>#VALUE!</v>
      </c>
      <c r="C17" s="26">
        <f>C18+C19+C20</f>
        <v>21548</v>
      </c>
      <c r="D17" s="11"/>
      <c r="E17" s="12"/>
    </row>
    <row r="18" spans="1:6">
      <c r="A18" s="31" t="s">
        <v>43</v>
      </c>
      <c r="B18" s="31" t="s">
        <v>43</v>
      </c>
      <c r="C18" s="32">
        <v>0</v>
      </c>
      <c r="D18" s="33" t="s">
        <v>44</v>
      </c>
      <c r="E18" s="33"/>
    </row>
    <row r="19" spans="1:6">
      <c r="A19" s="31" t="s">
        <v>45</v>
      </c>
      <c r="B19" s="31" t="s">
        <v>45</v>
      </c>
      <c r="C19" s="32">
        <v>0</v>
      </c>
      <c r="D19" s="33" t="s">
        <v>44</v>
      </c>
      <c r="E19" s="33"/>
    </row>
    <row r="20" spans="1:6">
      <c r="A20" s="31" t="s">
        <v>46</v>
      </c>
      <c r="B20" s="31" t="s">
        <v>46</v>
      </c>
      <c r="C20" s="34">
        <v>21548</v>
      </c>
      <c r="D20" s="33" t="s">
        <v>44</v>
      </c>
      <c r="E20" s="33">
        <v>400</v>
      </c>
    </row>
    <row r="21" spans="1:6" ht="42.75">
      <c r="A21" s="9" t="s">
        <v>47</v>
      </c>
      <c r="B21" s="6"/>
      <c r="C21" s="26">
        <f>C22+C24+C26</f>
        <v>15864.7</v>
      </c>
      <c r="D21" s="8"/>
      <c r="E21" s="7"/>
    </row>
    <row r="22" spans="1:6" outlineLevel="1" collapsed="1">
      <c r="A22" s="31" t="s">
        <v>77</v>
      </c>
      <c r="B22" s="31" t="s">
        <v>77</v>
      </c>
      <c r="C22" s="34">
        <v>1938.22</v>
      </c>
      <c r="D22" s="33" t="s">
        <v>5</v>
      </c>
      <c r="E22" s="33">
        <v>14357.2</v>
      </c>
    </row>
    <row r="23" spans="1:6" hidden="1" outlineLevel="2">
      <c r="A23" s="20" t="s">
        <v>18</v>
      </c>
      <c r="B23" s="20" t="s">
        <v>19</v>
      </c>
      <c r="C23" s="27">
        <v>3651.55</v>
      </c>
      <c r="D23" s="21" t="s">
        <v>5</v>
      </c>
      <c r="E23" s="21"/>
    </row>
    <row r="24" spans="1:6" outlineLevel="1" collapsed="1">
      <c r="A24" s="31" t="s">
        <v>87</v>
      </c>
      <c r="B24" s="31" t="s">
        <v>88</v>
      </c>
      <c r="C24" s="34">
        <v>1579.29</v>
      </c>
      <c r="D24" s="33" t="s">
        <v>5</v>
      </c>
      <c r="E24" s="33">
        <v>14357.2</v>
      </c>
    </row>
    <row r="25" spans="1:6" hidden="1" outlineLevel="2">
      <c r="A25" s="20" t="s">
        <v>20</v>
      </c>
      <c r="B25" s="20" t="s">
        <v>21</v>
      </c>
      <c r="C25" s="27">
        <v>22101.75</v>
      </c>
      <c r="D25" s="21" t="s">
        <v>5</v>
      </c>
      <c r="E25" s="21">
        <v>6617.2910000000002</v>
      </c>
    </row>
    <row r="26" spans="1:6" outlineLevel="1" collapsed="1">
      <c r="A26" s="31" t="s">
        <v>48</v>
      </c>
      <c r="B26" s="31" t="s">
        <v>49</v>
      </c>
      <c r="C26" s="34">
        <v>12347.19</v>
      </c>
      <c r="D26" s="33" t="s">
        <v>5</v>
      </c>
      <c r="E26" s="33">
        <v>14357.2</v>
      </c>
    </row>
    <row r="27" spans="1:6" ht="42.75" outlineLevel="1">
      <c r="A27" s="9" t="s">
        <v>50</v>
      </c>
      <c r="B27" s="20"/>
      <c r="C27" s="28">
        <f>C28</f>
        <v>944.76</v>
      </c>
      <c r="D27" s="21"/>
      <c r="E27" s="21"/>
    </row>
    <row r="28" spans="1:6" outlineLevel="1" collapsed="1">
      <c r="A28" s="31" t="s">
        <v>78</v>
      </c>
      <c r="B28" s="31" t="s">
        <v>78</v>
      </c>
      <c r="C28" s="34">
        <v>944.76</v>
      </c>
      <c r="D28" s="33" t="s">
        <v>6</v>
      </c>
      <c r="E28" s="33">
        <v>2</v>
      </c>
    </row>
    <row r="29" spans="1:6" hidden="1" outlineLevel="2">
      <c r="A29" s="20" t="s">
        <v>25</v>
      </c>
      <c r="B29" s="20" t="s">
        <v>25</v>
      </c>
      <c r="C29" s="27">
        <v>32955</v>
      </c>
      <c r="D29" s="21" t="s">
        <v>5</v>
      </c>
      <c r="E29" s="21">
        <v>16.34</v>
      </c>
    </row>
    <row r="30" spans="1:6" ht="42.75" collapsed="1">
      <c r="A30" s="9" t="s">
        <v>51</v>
      </c>
      <c r="B30" s="6">
        <f>SUM(B31:B38)</f>
        <v>0</v>
      </c>
      <c r="C30" s="26">
        <f>C31+C32+C33+C35+C37+C39+C41+C45</f>
        <v>16219.689999999999</v>
      </c>
      <c r="D30" s="8"/>
      <c r="E30" s="7"/>
      <c r="F30" s="13" t="s">
        <v>4</v>
      </c>
    </row>
    <row r="31" spans="1:6" outlineLevel="1" collapsed="1">
      <c r="A31" s="31" t="s">
        <v>79</v>
      </c>
      <c r="B31" s="31" t="s">
        <v>79</v>
      </c>
      <c r="C31" s="34">
        <v>484.53</v>
      </c>
      <c r="D31" s="33" t="s">
        <v>80</v>
      </c>
      <c r="E31" s="33">
        <v>1</v>
      </c>
    </row>
    <row r="32" spans="1:6" outlineLevel="1">
      <c r="A32" s="31" t="s">
        <v>52</v>
      </c>
      <c r="B32" s="31" t="s">
        <v>52</v>
      </c>
      <c r="C32" s="34">
        <v>809.36</v>
      </c>
      <c r="D32" s="33" t="s">
        <v>53</v>
      </c>
      <c r="E32" s="33">
        <v>1</v>
      </c>
    </row>
    <row r="33" spans="1:5" outlineLevel="1" collapsed="1">
      <c r="A33" s="31" t="s">
        <v>81</v>
      </c>
      <c r="B33" s="31" t="s">
        <v>81</v>
      </c>
      <c r="C33" s="34">
        <v>289.19</v>
      </c>
      <c r="D33" s="33" t="s">
        <v>6</v>
      </c>
      <c r="E33" s="33">
        <v>1</v>
      </c>
    </row>
    <row r="34" spans="1:5" hidden="1" outlineLevel="2">
      <c r="A34" s="20" t="s">
        <v>22</v>
      </c>
      <c r="B34" s="20" t="s">
        <v>22</v>
      </c>
      <c r="C34" s="27">
        <v>5499.85</v>
      </c>
      <c r="D34" s="21" t="s">
        <v>34</v>
      </c>
      <c r="E34" s="21">
        <v>14.5</v>
      </c>
    </row>
    <row r="35" spans="1:5" outlineLevel="1" collapsed="1">
      <c r="A35" s="31" t="s">
        <v>31</v>
      </c>
      <c r="B35" s="31" t="s">
        <v>32</v>
      </c>
      <c r="C35" s="34">
        <v>2217.09</v>
      </c>
      <c r="D35" s="33" t="s">
        <v>6</v>
      </c>
      <c r="E35" s="33">
        <v>1</v>
      </c>
    </row>
    <row r="36" spans="1:5" hidden="1" outlineLevel="2">
      <c r="A36" s="20" t="s">
        <v>23</v>
      </c>
      <c r="B36" s="20" t="s">
        <v>23</v>
      </c>
      <c r="C36" s="27">
        <v>6990.2</v>
      </c>
      <c r="D36" s="21" t="s">
        <v>34</v>
      </c>
      <c r="E36" s="21">
        <v>10</v>
      </c>
    </row>
    <row r="37" spans="1:5" outlineLevel="1" collapsed="1">
      <c r="A37" s="31" t="s">
        <v>67</v>
      </c>
      <c r="B37" s="31" t="s">
        <v>67</v>
      </c>
      <c r="C37" s="34">
        <v>179.6</v>
      </c>
      <c r="D37" s="33" t="s">
        <v>6</v>
      </c>
      <c r="E37" s="33">
        <v>1</v>
      </c>
    </row>
    <row r="38" spans="1:5" hidden="1" outlineLevel="2">
      <c r="A38" s="20" t="s">
        <v>24</v>
      </c>
      <c r="B38" s="20" t="s">
        <v>24</v>
      </c>
      <c r="C38" s="27">
        <v>2795.69</v>
      </c>
      <c r="D38" s="21" t="s">
        <v>34</v>
      </c>
      <c r="E38" s="21">
        <v>1</v>
      </c>
    </row>
    <row r="39" spans="1:5" outlineLevel="1" collapsed="1">
      <c r="A39" s="31" t="s">
        <v>65</v>
      </c>
      <c r="B39" s="31" t="s">
        <v>65</v>
      </c>
      <c r="C39" s="34">
        <v>270.14</v>
      </c>
      <c r="D39" s="33" t="s">
        <v>66</v>
      </c>
      <c r="E39" s="33">
        <v>1</v>
      </c>
    </row>
    <row r="40" spans="1:5" hidden="1" outlineLevel="2">
      <c r="A40" s="20" t="s">
        <v>27</v>
      </c>
      <c r="B40" s="20" t="s">
        <v>27</v>
      </c>
      <c r="C40" s="27">
        <v>30702.400000000001</v>
      </c>
      <c r="D40" s="21" t="s">
        <v>34</v>
      </c>
      <c r="E40" s="21">
        <v>16</v>
      </c>
    </row>
    <row r="41" spans="1:5" outlineLevel="1" collapsed="1">
      <c r="A41" s="31" t="s">
        <v>33</v>
      </c>
      <c r="B41" s="31" t="s">
        <v>33</v>
      </c>
      <c r="C41" s="34">
        <v>10568.73</v>
      </c>
      <c r="D41" s="33" t="s">
        <v>7</v>
      </c>
      <c r="E41" s="33">
        <v>53</v>
      </c>
    </row>
    <row r="42" spans="1:5" hidden="1" outlineLevel="2">
      <c r="A42" s="20" t="s">
        <v>28</v>
      </c>
      <c r="B42" s="20" t="s">
        <v>28</v>
      </c>
      <c r="C42" s="27">
        <v>1018.9</v>
      </c>
      <c r="D42" s="21" t="s">
        <v>34</v>
      </c>
      <c r="E42" s="21">
        <v>1.5</v>
      </c>
    </row>
    <row r="43" spans="1:5" hidden="1" outlineLevel="1" collapsed="1">
      <c r="A43" s="20" t="s">
        <v>26</v>
      </c>
      <c r="B43" s="20"/>
      <c r="C43" s="27">
        <f>SUBTOTAL(9,C42:C42)</f>
        <v>1018.9</v>
      </c>
      <c r="D43" s="21" t="s">
        <v>34</v>
      </c>
      <c r="E43" s="21">
        <f>SUBTOTAL(9,E42:E42)</f>
        <v>1.5</v>
      </c>
    </row>
    <row r="44" spans="1:5" hidden="1" outlineLevel="2">
      <c r="A44" s="20" t="s">
        <v>29</v>
      </c>
      <c r="B44" s="20" t="s">
        <v>29</v>
      </c>
      <c r="C44" s="27">
        <v>3090</v>
      </c>
      <c r="D44" s="21" t="s">
        <v>34</v>
      </c>
      <c r="E44" s="21">
        <v>3</v>
      </c>
    </row>
    <row r="45" spans="1:5" outlineLevel="1" collapsed="1">
      <c r="A45" s="31" t="s">
        <v>82</v>
      </c>
      <c r="B45" s="31" t="s">
        <v>82</v>
      </c>
      <c r="C45" s="34">
        <v>1401.05</v>
      </c>
      <c r="D45" s="33" t="s">
        <v>7</v>
      </c>
      <c r="E45" s="33">
        <v>5</v>
      </c>
    </row>
    <row r="46" spans="1:5" hidden="1" outlineLevel="2">
      <c r="A46" s="20" t="s">
        <v>30</v>
      </c>
      <c r="B46" s="20" t="s">
        <v>30</v>
      </c>
      <c r="C46" s="27">
        <v>5111.32</v>
      </c>
      <c r="D46" s="21" t="s">
        <v>7</v>
      </c>
      <c r="E46" s="21">
        <v>4</v>
      </c>
    </row>
    <row r="47" spans="1:5" ht="28.5" collapsed="1">
      <c r="A47" s="9" t="s">
        <v>54</v>
      </c>
      <c r="B47" s="6" t="e">
        <f>#REF!+#REF!</f>
        <v>#REF!</v>
      </c>
      <c r="C47" s="26">
        <v>0</v>
      </c>
      <c r="D47" s="8"/>
      <c r="E47" s="7"/>
    </row>
    <row r="48" spans="1:5" ht="28.5">
      <c r="A48" s="9" t="s">
        <v>55</v>
      </c>
      <c r="B48" s="6">
        <f>SUM(B49:B49)</f>
        <v>0</v>
      </c>
      <c r="C48" s="26">
        <f>(C49)</f>
        <v>57141.66</v>
      </c>
      <c r="D48" s="8"/>
      <c r="E48" s="7"/>
    </row>
    <row r="49" spans="1:5">
      <c r="A49" s="31" t="s">
        <v>83</v>
      </c>
      <c r="B49" s="31" t="s">
        <v>84</v>
      </c>
      <c r="C49" s="34">
        <v>57141.66</v>
      </c>
      <c r="D49" s="33" t="s">
        <v>5</v>
      </c>
      <c r="E49" s="33">
        <v>14357.2</v>
      </c>
    </row>
    <row r="50" spans="1:5" ht="28.5">
      <c r="A50" s="9" t="s">
        <v>56</v>
      </c>
      <c r="B50" s="6" t="e">
        <f>#REF!</f>
        <v>#REF!</v>
      </c>
      <c r="C50" s="26">
        <v>0</v>
      </c>
      <c r="D50" s="8"/>
      <c r="E50" s="7"/>
    </row>
    <row r="51" spans="1:5" ht="28.5">
      <c r="A51" s="9" t="s">
        <v>57</v>
      </c>
      <c r="B51" s="6" t="e">
        <f>#REF!+#REF!</f>
        <v>#REF!</v>
      </c>
      <c r="C51" s="26">
        <v>0</v>
      </c>
      <c r="D51" s="8"/>
      <c r="E51" s="7"/>
    </row>
    <row r="52" spans="1:5" ht="28.5">
      <c r="A52" s="9" t="s">
        <v>58</v>
      </c>
      <c r="B52" s="6" t="e">
        <f>#REF!</f>
        <v>#REF!</v>
      </c>
      <c r="C52" s="26">
        <v>0</v>
      </c>
      <c r="D52" s="8"/>
      <c r="E52" s="7"/>
    </row>
    <row r="53" spans="1:5" ht="28.5">
      <c r="A53" s="9" t="s">
        <v>59</v>
      </c>
      <c r="B53" s="6" t="e">
        <f>#REF!+#REF!</f>
        <v>#REF!</v>
      </c>
      <c r="C53" s="26">
        <f>C54</f>
        <v>8183.6</v>
      </c>
      <c r="D53" s="8"/>
      <c r="E53" s="7"/>
    </row>
    <row r="54" spans="1:5">
      <c r="A54" s="31" t="s">
        <v>85</v>
      </c>
      <c r="B54" s="31" t="s">
        <v>85</v>
      </c>
      <c r="C54" s="34">
        <v>8183.6</v>
      </c>
      <c r="D54" s="33" t="s">
        <v>5</v>
      </c>
      <c r="E54" s="33">
        <v>14357.2</v>
      </c>
    </row>
    <row r="55" spans="1:5" ht="42.75">
      <c r="A55" s="9" t="s">
        <v>60</v>
      </c>
      <c r="B55" s="6" t="e">
        <f>#REF!</f>
        <v>#REF!</v>
      </c>
      <c r="C55" s="26">
        <v>0</v>
      </c>
      <c r="D55" s="8"/>
      <c r="E55" s="7"/>
    </row>
    <row r="56" spans="1:5" ht="57">
      <c r="A56" s="9" t="s">
        <v>61</v>
      </c>
      <c r="B56" s="6">
        <f>SUM(B57:B57)</f>
        <v>0</v>
      </c>
      <c r="C56" s="26">
        <f>C57+C58</f>
        <v>28958.47</v>
      </c>
      <c r="D56" s="8"/>
      <c r="E56" s="7"/>
    </row>
    <row r="57" spans="1:5">
      <c r="A57" s="31" t="s">
        <v>62</v>
      </c>
      <c r="B57" s="31" t="s">
        <v>63</v>
      </c>
      <c r="C57" s="34">
        <v>244.07</v>
      </c>
      <c r="D57" s="33" t="s">
        <v>5</v>
      </c>
      <c r="E57" s="33">
        <v>14357.2</v>
      </c>
    </row>
    <row r="58" spans="1:5">
      <c r="A58" s="31" t="s">
        <v>86</v>
      </c>
      <c r="B58" s="31" t="s">
        <v>68</v>
      </c>
      <c r="C58" s="34">
        <v>28714.400000000001</v>
      </c>
      <c r="D58" s="33" t="s">
        <v>5</v>
      </c>
      <c r="E58" s="33">
        <v>14357.2</v>
      </c>
    </row>
    <row r="59" spans="1:5">
      <c r="A59" s="9" t="s">
        <v>64</v>
      </c>
      <c r="B59" s="6">
        <f>B60</f>
        <v>644.06779661016958</v>
      </c>
      <c r="C59" s="26">
        <f>C60</f>
        <v>760</v>
      </c>
      <c r="D59" s="8"/>
      <c r="E59" s="7"/>
    </row>
    <row r="60" spans="1:5" ht="30">
      <c r="A60" s="14" t="s">
        <v>9</v>
      </c>
      <c r="B60" s="10">
        <f>C60/1.18</f>
        <v>644.06779661016958</v>
      </c>
      <c r="C60" s="29">
        <f>E60*5*4</f>
        <v>760</v>
      </c>
      <c r="D60" s="15" t="s">
        <v>8</v>
      </c>
      <c r="E60" s="11">
        <v>38</v>
      </c>
    </row>
    <row r="61" spans="1:5">
      <c r="A61" s="5" t="s">
        <v>35</v>
      </c>
      <c r="B61" s="16" t="e">
        <f>B12+B14+B17+B26+B30+B47+B48+B50+B51+B52+B53+B55+B56+B59</f>
        <v>#REF!</v>
      </c>
      <c r="C61" s="26">
        <f>C12+C14+C17+C21+C27+C30+C47+C48+C50+C51+C52+C53+C55+C56+C59</f>
        <v>221406.88</v>
      </c>
      <c r="D61" s="17"/>
      <c r="E61" s="7"/>
    </row>
    <row r="62" spans="1:5">
      <c r="A62" s="5" t="s">
        <v>36</v>
      </c>
      <c r="B62" s="18"/>
      <c r="C62" s="26">
        <f>C61*1.18</f>
        <v>261260.11839999998</v>
      </c>
      <c r="D62" s="8"/>
      <c r="E62" s="7"/>
    </row>
    <row r="63" spans="1:5">
      <c r="A63" s="5" t="s">
        <v>71</v>
      </c>
      <c r="B63" s="18"/>
      <c r="C63" s="26">
        <f>C4+C5+C8-C62</f>
        <v>110997.81160000002</v>
      </c>
      <c r="D63" s="8"/>
      <c r="E63" s="7"/>
    </row>
    <row r="64" spans="1:5" ht="28.5">
      <c r="A64" s="9" t="s">
        <v>72</v>
      </c>
      <c r="B64" s="18"/>
      <c r="C64" s="26">
        <f>C63+C7</f>
        <v>19325.381600000022</v>
      </c>
      <c r="D64" s="47"/>
      <c r="E64" s="46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2018-03-19T04:26:20Z</cp:lastPrinted>
  <dcterms:created xsi:type="dcterms:W3CDTF">2016-03-18T02:51:51Z</dcterms:created>
  <dcterms:modified xsi:type="dcterms:W3CDTF">2018-03-22T06:15:44Z</dcterms:modified>
</cp:coreProperties>
</file>