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30" windowWidth="15855" windowHeight="10680"/>
  </bookViews>
  <sheets>
    <sheet name="Лист1" sheetId="1" r:id="rId1"/>
    <sheet name="Лист1 (2)" sheetId="4" r:id="rId2"/>
    <sheet name="Лист2" sheetId="2" r:id="rId3"/>
    <sheet name="Лист3" sheetId="3" r:id="rId4"/>
  </sheets>
  <definedNames>
    <definedName name="_xlnm.Print_Area" localSheetId="0">Лист1!$A$1:$E$72</definedName>
  </definedNames>
  <calcPr calcId="124519" calcMode="manual"/>
</workbook>
</file>

<file path=xl/calcChain.xml><?xml version="1.0" encoding="utf-8"?>
<calcChain xmlns="http://schemas.openxmlformats.org/spreadsheetml/2006/main">
  <c r="C70" i="1"/>
  <c r="C71" s="1"/>
  <c r="C72" s="1"/>
  <c r="C11"/>
  <c r="C8"/>
  <c r="C60"/>
  <c r="C57"/>
  <c r="C51"/>
  <c r="C37"/>
  <c r="C31"/>
  <c r="C22"/>
  <c r="C19"/>
  <c r="C7" i="4"/>
  <c r="E7"/>
  <c r="C9"/>
  <c r="E9"/>
  <c r="C11"/>
  <c r="E11"/>
  <c r="C13"/>
  <c r="E13"/>
  <c r="C15"/>
  <c r="E15"/>
  <c r="C18"/>
  <c r="E18"/>
  <c r="C20"/>
  <c r="E20"/>
  <c r="C22"/>
  <c r="E22"/>
  <c r="C24"/>
  <c r="E24"/>
  <c r="C26"/>
  <c r="E26"/>
  <c r="C28"/>
  <c r="E28"/>
  <c r="C30"/>
  <c r="E30"/>
  <c r="C32"/>
  <c r="E32"/>
  <c r="C34"/>
  <c r="E34"/>
  <c r="C36"/>
  <c r="E36"/>
  <c r="C38"/>
  <c r="E38"/>
  <c r="C40"/>
  <c r="E40"/>
  <c r="C42"/>
  <c r="E42"/>
  <c r="C44"/>
  <c r="E44"/>
  <c r="C46"/>
  <c r="E46"/>
  <c r="C48"/>
  <c r="E48"/>
  <c r="C50"/>
  <c r="E50"/>
  <c r="C52"/>
  <c r="E52"/>
  <c r="C54"/>
  <c r="E54"/>
  <c r="C56"/>
  <c r="E56"/>
  <c r="C58"/>
  <c r="E58"/>
  <c r="C60"/>
  <c r="E60"/>
  <c r="C62"/>
  <c r="E62"/>
  <c r="C64"/>
  <c r="E64"/>
  <c r="C66"/>
  <c r="E66"/>
  <c r="C68"/>
  <c r="E68"/>
  <c r="C70"/>
  <c r="E70"/>
  <c r="C72"/>
  <c r="E72"/>
  <c r="C74"/>
  <c r="E74"/>
  <c r="C76"/>
  <c r="E76"/>
  <c r="C78"/>
  <c r="E78"/>
  <c r="C80"/>
  <c r="E80"/>
  <c r="C81"/>
  <c r="E81"/>
  <c r="C10" i="1" l="1"/>
  <c r="C9" s="1"/>
  <c r="C54" l="1"/>
  <c r="C16"/>
  <c r="C13"/>
  <c r="C68"/>
  <c r="C67" s="1"/>
  <c r="C69" l="1"/>
  <c r="B37"/>
  <c r="B60"/>
  <c r="B51"/>
  <c r="B49"/>
  <c r="B48" l="1"/>
  <c r="B68"/>
  <c r="B67" s="1"/>
  <c r="B57"/>
  <c r="B54"/>
  <c r="B53"/>
  <c r="B50"/>
  <c r="B19"/>
  <c r="B16"/>
  <c r="B13"/>
  <c r="B69" l="1"/>
</calcChain>
</file>

<file path=xl/sharedStrings.xml><?xml version="1.0" encoding="utf-8"?>
<sst xmlns="http://schemas.openxmlformats.org/spreadsheetml/2006/main" count="312" uniqueCount="145">
  <si>
    <t>Годовая фактическая стоимость работ (услуг)</t>
  </si>
  <si>
    <t>Ед.изм.</t>
  </si>
  <si>
    <t>Количество работ (ед.)</t>
  </si>
  <si>
    <t>Наименование работ (услуг)</t>
  </si>
  <si>
    <t>сантехника</t>
  </si>
  <si>
    <t>м2</t>
  </si>
  <si>
    <t>шт</t>
  </si>
  <si>
    <t>м</t>
  </si>
  <si>
    <t>кол-во показаний</t>
  </si>
  <si>
    <t>Форма 2.8. Выполненные работы (оказанные услуги) по содержанию общего имущества и текущему ремонту в отчетном периоде (Приказ Минстроя России от 22.12.2014 №882).</t>
  </si>
  <si>
    <t>Доходы от нежилых помещений и провайдеров:</t>
  </si>
  <si>
    <t>Провайдеры:</t>
  </si>
  <si>
    <t>Расходы по дому:</t>
  </si>
  <si>
    <t>Смена труб ГВС д.50</t>
  </si>
  <si>
    <t>замена эл. лампочки накаливания</t>
  </si>
  <si>
    <t>1.Работы (услуги) по управлению многоквартирным домом</t>
  </si>
  <si>
    <t>2.Работы по содержанию помещений, входящих в состав общего имущества в многоквартирном доме</t>
  </si>
  <si>
    <t>3.Работы по обеспечению вывоза твердых бытовых отходов</t>
  </si>
  <si>
    <t>Чел.</t>
  </si>
  <si>
    <t>4.Коммунальные услуги по содержанию помещений, входящих в состав общего имущества в многоквартирном доме</t>
  </si>
  <si>
    <t>5.Работы по содержанию и ремонту конструктивных элементов (несущих конструкций и ненесущих конструкций) многоквартирных домов</t>
  </si>
  <si>
    <t>6.Работы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</si>
  <si>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Закрытие и открытие стояков</t>
  </si>
  <si>
    <t>1 стояк</t>
  </si>
  <si>
    <t>7.Работы по содержанию и ремонту мусоропроводов в многоквартирном доме</t>
  </si>
  <si>
    <t>8.Работы по содержанию и ремонту лифта (лифтов) в многоквартирном доме</t>
  </si>
  <si>
    <t>9.Работы по обеспечению требований пожарной безопасности</t>
  </si>
  <si>
    <t>10.Работы по содержанию и ремонту систем дымоудаления и вентиляции</t>
  </si>
  <si>
    <t>11.Работы по содержанию и ремонту систем внутридомового газового оборудования</t>
  </si>
  <si>
    <t>12.Обеспечение устранения аварий на внутридомовых инженерных системах в многоквартирном доме</t>
  </si>
  <si>
    <t>13.Проведение дератизации и дезинсекции помещений, входящих в состав общего имущества в многоквартирном доме</t>
  </si>
  <si>
    <t>Дератизация</t>
  </si>
  <si>
    <t>14.Работы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</si>
  <si>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15.Прочая работа (услуга)</t>
  </si>
  <si>
    <t>период: 01.01.2016-31.12.2016</t>
  </si>
  <si>
    <t xml:space="preserve">Годовая фактическая стоимость работ (услуг) </t>
  </si>
  <si>
    <t>Адрес: Батарейный мкр., д. 9</t>
  </si>
  <si>
    <t>Ремонт хоккейной коробки</t>
  </si>
  <si>
    <t>Смена светильника с датчиком на движение</t>
  </si>
  <si>
    <t>вост-е фазного, нулевого питающего, отходящего провода на по</t>
  </si>
  <si>
    <t>вост-е фазного, нулевого питающего, отходящего про</t>
  </si>
  <si>
    <t>место</t>
  </si>
  <si>
    <t>осмотр подвала</t>
  </si>
  <si>
    <t>раз</t>
  </si>
  <si>
    <t>Общий итог</t>
  </si>
  <si>
    <t>установка замка на подвальные двери и чердачные люки Итог</t>
  </si>
  <si>
    <t>установка замка на подвальные двери и чердачные лю</t>
  </si>
  <si>
    <t>установка замка на подвальные двери и чердачные люки</t>
  </si>
  <si>
    <t>сброс воздуха со стояков отопления Итог</t>
  </si>
  <si>
    <t>сброс воздуха со стояков отопления</t>
  </si>
  <si>
    <t>ремонт труб КНС Итог</t>
  </si>
  <si>
    <t>ремонт труб КНС</t>
  </si>
  <si>
    <t>ремонт вентиляционной трубы в чердачном помещении Итог</t>
  </si>
  <si>
    <t>ремонт вентиляционной трубы в чердачном помещении</t>
  </si>
  <si>
    <t>прочистка канализационной сети внутренней Итог</t>
  </si>
  <si>
    <t>прочистка канализационной сети внутренней</t>
  </si>
  <si>
    <t>осмотр подвала Итог</t>
  </si>
  <si>
    <t>замена эл. лампочки накаливания Итог</t>
  </si>
  <si>
    <t>вост-е фазного, нулевого питающего, отходящего провода на по Итог</t>
  </si>
  <si>
    <t>Электрическая энергия,потр.при содержании.общегоимущ.в МКД 3 Итог</t>
  </si>
  <si>
    <t>Электрическая энергия,потр.при содержании.общегоим</t>
  </si>
  <si>
    <t>Электрическая энергия,потр.при содержании.общегоимущ.в МКД 3</t>
  </si>
  <si>
    <t>Электр-я энергия потр. при содержании общего имущ. в МКД 201 Итог</t>
  </si>
  <si>
    <t>Электр-я энергия потр. при содержании общего имущ.</t>
  </si>
  <si>
    <t>Электр-я энергия потр. при содержании общего имущ. в МКД 201</t>
  </si>
  <si>
    <t>Холодная вода,потр. при содер.общ.имущ.МКД 3,4 кв.2018г 1-5 Итог</t>
  </si>
  <si>
    <t>Холодная вода,потр. при содер.общ.имущ.МКД 3,4 кв.</t>
  </si>
  <si>
    <t>Холодная вода,потр. при содер.общ.имущ.МКД 3,4 кв.2018г 1-5</t>
  </si>
  <si>
    <t>Холодная вода (ОДН) 1,2 кв. 2018 г. к=0,6;0,8 Итог</t>
  </si>
  <si>
    <t>Холодная вода (ОДН) 1,2 кв. 2018 г. к=0,6;0,8</t>
  </si>
  <si>
    <t>Установка светильников с датчиком на движение на этажных лес Итог</t>
  </si>
  <si>
    <t>Установка светильников с датчиком на движение на э</t>
  </si>
  <si>
    <t>Установка светильников с датчиком на движение на этажных лес</t>
  </si>
  <si>
    <t>Управлением жил. фонд 1,2 кв. 2018 г. 0,6;0,8;0,85;0,9;1 Итог</t>
  </si>
  <si>
    <t>Управлением жил. фонд 1,2 кв. 2018 г. 0,6;0,8;0,85</t>
  </si>
  <si>
    <t>Управлением жил. фонд 1,2 кв. 2018 г. 0,6;0,8;0,85;0,9;1</t>
  </si>
  <si>
    <t>Управление жилым фондом 3,4 кв. 2018 г. 0,6;0,8;0,85;0,9;1 Итог</t>
  </si>
  <si>
    <t>Управление жилым фондом 3,4 кв. 2018 г. 0,6;0,8;0,</t>
  </si>
  <si>
    <t>Управление жилым фондом 3,4 кв. 2018 г. 0,6;0,8;0,85;0,9;1</t>
  </si>
  <si>
    <t>Уборка придомовой территории 3,4 кв. 2018 г.К=0,8 Итог</t>
  </si>
  <si>
    <t>Уборка придомовой территории 3,4 кв. 2018 г.К=0,8</t>
  </si>
  <si>
    <t>Уборка придомовой территории 1,2 кв. 2018 г. коэф. 0,8 Итог</t>
  </si>
  <si>
    <t>Уборка придомовой территории 1,2 кв. 2018 г. коэф.</t>
  </si>
  <si>
    <t>Уборка придомовой территории 1,2 кв. 2018 г. коэф. 0,8</t>
  </si>
  <si>
    <t>Уборка МОП 3,4 кв. 2018г. К=0,8 Итог</t>
  </si>
  <si>
    <t>Уборка МОП 3,4 кв. 2018г. К=0,8</t>
  </si>
  <si>
    <t>Уборка МОП 1,2 кв. 2018 г. коэф. 0,8 Итог</t>
  </si>
  <si>
    <t>Уборка МОП 1,2 кв. 2018 г. коэф. 0,8</t>
  </si>
  <si>
    <t>Содержание ДРС 3,4 кв. 2018 г. к=0,8 Итог</t>
  </si>
  <si>
    <t>Содержание ДРС 3,4 кв. 2018 г. к=0,8</t>
  </si>
  <si>
    <t>Содержание ДРС 1,2 кв. 2018 г. коэф. 0,8 Итог</t>
  </si>
  <si>
    <t>Содержание ДРС 1,2 кв. 2018 г. коэф. 0,8</t>
  </si>
  <si>
    <t>Смена труб ХВС д.50 Итог</t>
  </si>
  <si>
    <t>Смена труб ХВС д.50</t>
  </si>
  <si>
    <t>Смена труб ГВС д.50 Итог</t>
  </si>
  <si>
    <t>Смена светильника с датчиком на движение Итог</t>
  </si>
  <si>
    <t>Ремонт хоккейной коробки Итог</t>
  </si>
  <si>
    <t>Протяжка контактов на электроприборах (выкл., эл. счетчиков, Итог</t>
  </si>
  <si>
    <t>Протяжка контактов на электроприборах (выкл., эл.</t>
  </si>
  <si>
    <t>Протяжка контактов на электроприборах (выкл., эл. счетчиков,</t>
  </si>
  <si>
    <t>Орг-ция мест накоп.ртуть содерж-х ламп 3,4 кв.2018 г.К=0,6;0 Итог</t>
  </si>
  <si>
    <t>Орг-ция мест накоп.ртуть содерж-х ламп 3,4 кв.2018</t>
  </si>
  <si>
    <t>Орг-ция мест накоп.ртуть содерж-х ламп 3,4 кв.2018 г.К=0,6;0</t>
  </si>
  <si>
    <t>Орг-ция мест накоп. ртуть содержащих ламп 1,2 кв. 2018 г. к= Итог</t>
  </si>
  <si>
    <t>Орг-ция мест накоп. ртуть содержащих ламп 1,2 кв.</t>
  </si>
  <si>
    <t>Орг-ция мест накоп. ртуть содержащих ламп 1,2 кв. 2018 г. к=</t>
  </si>
  <si>
    <t>Исполнение заявок не связанных с ремонтом (проверка правильн Итог</t>
  </si>
  <si>
    <t>Заявка</t>
  </si>
  <si>
    <t>Исполнение заявок не связанных с ремонтом (проверк</t>
  </si>
  <si>
    <t>Исполнение заявок не связанных с ремонтом (проверка правильн</t>
  </si>
  <si>
    <t>Заливка хоккейной коробки Итог</t>
  </si>
  <si>
    <t>Заливка хоккейной коробки</t>
  </si>
  <si>
    <t>Закрытие и открытие стояков Итог</t>
  </si>
  <si>
    <t>Дератизация Итог</t>
  </si>
  <si>
    <t>Горячая. вода,потр.при содер.общ.имущ. в МКД 2018г. 3,4 кв. Итог</t>
  </si>
  <si>
    <t>Горячая. вода,потр.при содер.общ.имущ. в МКД 2018г</t>
  </si>
  <si>
    <t>Горячая. вода,потр.при содер.общ.имущ. в МКД 2018г. 3,4 кв.</t>
  </si>
  <si>
    <t>Горячая вода (ОДН) 1,2 кв. 2018 г. к=0,8 Итог</t>
  </si>
  <si>
    <t>Горячая вода (ОДН) 1,2 кв. 2018 г. к=0,8</t>
  </si>
  <si>
    <t>Вывоз ТКО 3,4 кв. 2018г. К=0,6;0,8;0,85;0,9;1 Итог</t>
  </si>
  <si>
    <t>Вывоз ТКО 3,4 кв. 2018г. К=0,6;0,8;0,85;0,9;1</t>
  </si>
  <si>
    <t>Вывоз ТКО 1,2 кв. 2018 г. коэф. 0,6;0,8;0,85;0,9;1 Итог</t>
  </si>
  <si>
    <t>Вывоз ТКО 1,2 кв. 2018 г. коэф. 0,6;0,8;0,85;0,9;1</t>
  </si>
  <si>
    <t>Вывод канализационого стояка с чердачного помещения на кровл Итог</t>
  </si>
  <si>
    <t>стояк</t>
  </si>
  <si>
    <t>Вывод канализационого стояка с чердачного помещени</t>
  </si>
  <si>
    <t>Вывод канализационого стояка с чердачного помещения на кровл</t>
  </si>
  <si>
    <t>Кол-во</t>
  </si>
  <si>
    <t>Ед.изм</t>
  </si>
  <si>
    <t>Сумма</t>
  </si>
  <si>
    <t>Наименование работ</t>
  </si>
  <si>
    <t xml:space="preserve">По адресу БАТАРЕЙНЫЙ мкр д.9                                           </t>
  </si>
  <si>
    <t xml:space="preserve">Накопительная по работам за период c  01.01.2018 по  31.12.2018 г.                                                                                   </t>
  </si>
  <si>
    <t>период: 01.01.2018-31.12.2018</t>
  </si>
  <si>
    <t>Сальдо начальное на 01.01.2018 г.</t>
  </si>
  <si>
    <t>Всего начислено за период с 01.01.2018 г. по 31.12.2018 г.</t>
  </si>
  <si>
    <t>Всего оплачено за период с 01.01.2018 г. по 31.12.2018 г.</t>
  </si>
  <si>
    <t>Всего доходов по дому за 2018 г.</t>
  </si>
  <si>
    <t>Всего расходов по дому за 2018 г.</t>
  </si>
  <si>
    <t>Всего расходов по дому с НДС за 2018 г.</t>
  </si>
  <si>
    <t>Конечное сальдо по дому на 31.12.2018 г.</t>
  </si>
  <si>
    <t>Доходы за 2018 г.</t>
  </si>
  <si>
    <t>Расходы по снятию показаний с ИПУ по электроэнергии</t>
  </si>
  <si>
    <t xml:space="preserve">Конечное сальдо с учетом дебиторской задолженности (переплаты)  на 31.12.2018 г. </t>
  </si>
  <si>
    <t>Дебиторская задолженность (переплата) на 31.12.2018 г.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</si>
</sst>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#,##0.00&quot;р.&quot;"/>
  </numFmts>
  <fonts count="16"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b/>
      <sz val="11"/>
      <color rgb="FF3F3F3F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rgb="FF3F3F3F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2" borderId="1" applyNumberFormat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43" fontId="7" fillId="0" borderId="0" applyFont="0" applyFill="0" applyBorder="0" applyAlignment="0" applyProtection="0"/>
  </cellStyleXfs>
  <cellXfs count="57">
    <xf numFmtId="0" fontId="0" fillId="0" borderId="0" xfId="0"/>
    <xf numFmtId="0" fontId="2" fillId="0" borderId="0" xfId="0" applyFont="1" applyFill="1"/>
    <xf numFmtId="164" fontId="2" fillId="0" borderId="0" xfId="0" applyNumberFormat="1" applyFont="1" applyFill="1" applyAlignment="1">
      <alignment horizontal="center" vertical="center"/>
    </xf>
    <xf numFmtId="43" fontId="2" fillId="0" borderId="0" xfId="3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6" fillId="0" borderId="0" xfId="0" applyFont="1" applyFill="1"/>
    <xf numFmtId="0" fontId="2" fillId="0" borderId="0" xfId="0" applyFont="1" applyFill="1" applyAlignment="1">
      <alignment horizontal="left" vertical="center"/>
    </xf>
    <xf numFmtId="0" fontId="10" fillId="0" borderId="0" xfId="0" applyFont="1" applyFill="1"/>
    <xf numFmtId="43" fontId="2" fillId="0" borderId="0" xfId="3" applyFont="1" applyFill="1" applyAlignment="1">
      <alignment vertical="center"/>
    </xf>
    <xf numFmtId="0" fontId="11" fillId="0" borderId="0" xfId="0" applyFont="1" applyFill="1"/>
    <xf numFmtId="0" fontId="0" fillId="0" borderId="3" xfId="0" applyFill="1" applyBorder="1"/>
    <xf numFmtId="0" fontId="13" fillId="0" borderId="3" xfId="0" applyFont="1" applyFill="1" applyBorder="1"/>
    <xf numFmtId="0" fontId="13" fillId="0" borderId="3" xfId="0" applyNumberFormat="1" applyFont="1" applyFill="1" applyBorder="1"/>
    <xf numFmtId="0" fontId="13" fillId="0" borderId="3" xfId="0" applyFont="1" applyFill="1" applyBorder="1" applyAlignment="1">
      <alignment horizontal="center" vertical="center" wrapText="1"/>
    </xf>
    <xf numFmtId="0" fontId="12" fillId="3" borderId="2" xfId="1" applyFont="1" applyFill="1" applyBorder="1" applyAlignment="1">
      <alignment horizontal="left" vertical="center" wrapText="1"/>
    </xf>
    <xf numFmtId="0" fontId="0" fillId="4" borderId="3" xfId="0" applyFill="1" applyBorder="1"/>
    <xf numFmtId="0" fontId="0" fillId="4" borderId="0" xfId="0" applyFill="1"/>
    <xf numFmtId="0" fontId="6" fillId="3" borderId="2" xfId="0" applyFont="1" applyFill="1" applyBorder="1" applyAlignment="1">
      <alignment horizontal="left" vertical="center"/>
    </xf>
    <xf numFmtId="0" fontId="6" fillId="3" borderId="2" xfId="0" applyFont="1" applyFill="1" applyBorder="1" applyAlignment="1">
      <alignment horizontal="left" vertical="center" wrapText="1"/>
    </xf>
    <xf numFmtId="0" fontId="11" fillId="3" borderId="0" xfId="0" applyFont="1" applyFill="1" applyAlignment="1">
      <alignment horizontal="left" vertical="center"/>
    </xf>
    <xf numFmtId="164" fontId="11" fillId="3" borderId="0" xfId="0" applyNumberFormat="1" applyFont="1" applyFill="1" applyAlignment="1">
      <alignment horizontal="center" vertical="center"/>
    </xf>
    <xf numFmtId="0" fontId="12" fillId="3" borderId="2" xfId="1" applyFont="1" applyFill="1" applyBorder="1" applyAlignment="1">
      <alignment horizontal="center" vertical="center"/>
    </xf>
    <xf numFmtId="164" fontId="12" fillId="3" borderId="2" xfId="1" applyNumberFormat="1" applyFont="1" applyFill="1" applyBorder="1" applyAlignment="1">
      <alignment horizontal="center" vertical="center" wrapText="1"/>
    </xf>
    <xf numFmtId="43" fontId="12" fillId="3" borderId="2" xfId="3" applyFont="1" applyFill="1" applyBorder="1" applyAlignment="1">
      <alignment horizontal="center" vertical="center" wrapText="1"/>
    </xf>
    <xf numFmtId="0" fontId="5" fillId="3" borderId="2" xfId="2" applyFont="1" applyFill="1" applyBorder="1" applyAlignment="1" applyProtection="1">
      <alignment horizontal="center" vertical="center"/>
    </xf>
    <xf numFmtId="43" fontId="4" fillId="3" borderId="2" xfId="3" applyFont="1" applyFill="1" applyBorder="1" applyAlignment="1">
      <alignment horizontal="center" vertical="center"/>
    </xf>
    <xf numFmtId="43" fontId="12" fillId="3" borderId="2" xfId="3" applyFont="1" applyFill="1" applyBorder="1" applyAlignment="1">
      <alignment vertical="center" wrapText="1"/>
    </xf>
    <xf numFmtId="0" fontId="12" fillId="3" borderId="2" xfId="1" applyFont="1" applyFill="1" applyBorder="1" applyAlignment="1">
      <alignment horizontal="left" vertical="center"/>
    </xf>
    <xf numFmtId="164" fontId="2" fillId="3" borderId="2" xfId="0" applyNumberFormat="1" applyFont="1" applyFill="1" applyBorder="1" applyAlignment="1">
      <alignment horizontal="center" vertical="center"/>
    </xf>
    <xf numFmtId="43" fontId="6" fillId="3" borderId="2" xfId="3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/>
    </xf>
    <xf numFmtId="43" fontId="2" fillId="3" borderId="2" xfId="3" applyFont="1" applyFill="1" applyBorder="1" applyAlignment="1">
      <alignment horizontal="center" vertical="center"/>
    </xf>
    <xf numFmtId="0" fontId="0" fillId="3" borderId="3" xfId="0" applyFill="1" applyBorder="1"/>
    <xf numFmtId="164" fontId="8" fillId="3" borderId="2" xfId="0" applyNumberFormat="1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43" fontId="2" fillId="3" borderId="2" xfId="3" applyFont="1" applyFill="1" applyBorder="1" applyAlignment="1">
      <alignment horizontal="center" vertical="center" wrapText="1"/>
    </xf>
    <xf numFmtId="0" fontId="2" fillId="3" borderId="2" xfId="0" applyFont="1" applyFill="1" applyBorder="1"/>
    <xf numFmtId="43" fontId="6" fillId="3" borderId="2" xfId="3" applyFont="1" applyFill="1" applyBorder="1" applyAlignment="1"/>
    <xf numFmtId="0" fontId="2" fillId="3" borderId="2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left" vertical="center" wrapText="1"/>
    </xf>
    <xf numFmtId="43" fontId="8" fillId="3" borderId="2" xfId="3" applyFont="1" applyFill="1" applyBorder="1" applyAlignment="1">
      <alignment vertical="center"/>
    </xf>
    <xf numFmtId="0" fontId="8" fillId="3" borderId="2" xfId="0" applyFont="1" applyFill="1" applyBorder="1" applyAlignment="1">
      <alignment horizontal="center" vertical="center" wrapText="1"/>
    </xf>
    <xf numFmtId="164" fontId="6" fillId="3" borderId="2" xfId="3" applyNumberFormat="1" applyFont="1" applyFill="1" applyBorder="1" applyAlignment="1">
      <alignment horizontal="center" vertical="center"/>
    </xf>
    <xf numFmtId="2" fontId="2" fillId="3" borderId="2" xfId="0" applyNumberFormat="1" applyFont="1" applyFill="1" applyBorder="1" applyAlignment="1">
      <alignment horizontal="center" vertical="center"/>
    </xf>
    <xf numFmtId="164" fontId="6" fillId="3" borderId="2" xfId="0" applyNumberFormat="1" applyFont="1" applyFill="1" applyBorder="1" applyAlignment="1">
      <alignment horizontal="center" vertical="center"/>
    </xf>
    <xf numFmtId="0" fontId="0" fillId="3" borderId="4" xfId="0" applyFill="1" applyBorder="1"/>
    <xf numFmtId="0" fontId="0" fillId="3" borderId="2" xfId="0" applyFill="1" applyBorder="1"/>
    <xf numFmtId="0" fontId="14" fillId="3" borderId="2" xfId="1" applyFont="1" applyFill="1" applyBorder="1" applyAlignment="1">
      <alignment horizontal="left" vertical="center"/>
    </xf>
    <xf numFmtId="164" fontId="14" fillId="3" borderId="2" xfId="1" applyNumberFormat="1" applyFont="1" applyFill="1" applyBorder="1" applyAlignment="1">
      <alignment horizontal="center" vertical="center" wrapText="1"/>
    </xf>
    <xf numFmtId="43" fontId="14" fillId="3" borderId="2" xfId="3" applyFont="1" applyFill="1" applyBorder="1" applyAlignment="1">
      <alignment vertical="center" wrapText="1"/>
    </xf>
    <xf numFmtId="43" fontId="15" fillId="3" borderId="2" xfId="3" applyFont="1" applyFill="1" applyBorder="1" applyAlignment="1">
      <alignment horizontal="center" vertical="center"/>
    </xf>
    <xf numFmtId="0" fontId="9" fillId="3" borderId="0" xfId="0" applyFont="1" applyFill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/>
    </xf>
    <xf numFmtId="43" fontId="2" fillId="3" borderId="2" xfId="3" applyFont="1" applyFill="1" applyBorder="1" applyAlignment="1">
      <alignment horizontal="center" vertical="center" wrapText="1"/>
    </xf>
    <xf numFmtId="0" fontId="12" fillId="3" borderId="5" xfId="1" applyFont="1" applyFill="1" applyBorder="1" applyAlignment="1">
      <alignment horizontal="center" vertical="center" wrapText="1"/>
    </xf>
    <xf numFmtId="0" fontId="12" fillId="3" borderId="6" xfId="1" applyFont="1" applyFill="1" applyBorder="1" applyAlignment="1">
      <alignment horizontal="center" vertical="center" wrapText="1"/>
    </xf>
    <xf numFmtId="0" fontId="12" fillId="3" borderId="7" xfId="1" applyFont="1" applyFill="1" applyBorder="1" applyAlignment="1">
      <alignment horizontal="center" vertical="center" wrapText="1"/>
    </xf>
  </cellXfs>
  <cellStyles count="4">
    <cellStyle name="Вывод" xfId="1" builtinId="21"/>
    <cellStyle name="Гиперссылка" xfId="2" builtinId="8"/>
    <cellStyle name="Обычный" xfId="0" builtinId="0"/>
    <cellStyle name="Финансовый" xfId="3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2"/>
  <sheetViews>
    <sheetView tabSelected="1" topLeftCell="A55" workbookViewId="0">
      <selection activeCell="A8" sqref="A8"/>
    </sheetView>
  </sheetViews>
  <sheetFormatPr defaultRowHeight="15" outlineLevelRow="2"/>
  <cols>
    <col min="1" max="1" width="64.7109375" style="6" customWidth="1"/>
    <col min="2" max="2" width="15.5703125" style="2" hidden="1" customWidth="1"/>
    <col min="3" max="3" width="20.42578125" style="8" customWidth="1"/>
    <col min="4" max="4" width="12.140625" style="4" customWidth="1"/>
    <col min="5" max="5" width="26.28515625" style="3" customWidth="1"/>
    <col min="6" max="6" width="0" style="1" hidden="1" customWidth="1"/>
    <col min="7" max="16384" width="9.140625" style="1"/>
  </cols>
  <sheetData>
    <row r="1" spans="1:5" s="7" customFormat="1" ht="66.75" customHeight="1">
      <c r="A1" s="51" t="s">
        <v>9</v>
      </c>
      <c r="B1" s="51"/>
      <c r="C1" s="51"/>
      <c r="D1" s="51"/>
      <c r="E1" s="51"/>
    </row>
    <row r="2" spans="1:5" s="9" customFormat="1" ht="15.75">
      <c r="A2" s="19" t="s">
        <v>36</v>
      </c>
      <c r="B2" s="20" t="s">
        <v>34</v>
      </c>
      <c r="C2" s="53" t="s">
        <v>133</v>
      </c>
      <c r="D2" s="53"/>
      <c r="E2" s="53"/>
    </row>
    <row r="3" spans="1:5" ht="57">
      <c r="A3" s="21" t="s">
        <v>3</v>
      </c>
      <c r="B3" s="22" t="s">
        <v>0</v>
      </c>
      <c r="C3" s="23" t="s">
        <v>35</v>
      </c>
      <c r="D3" s="24" t="s">
        <v>1</v>
      </c>
      <c r="E3" s="25" t="s">
        <v>2</v>
      </c>
    </row>
    <row r="4" spans="1:5">
      <c r="A4" s="14" t="s">
        <v>134</v>
      </c>
      <c r="B4" s="22"/>
      <c r="C4" s="26">
        <v>1023344.7727999999</v>
      </c>
      <c r="D4" s="24"/>
      <c r="E4" s="25"/>
    </row>
    <row r="5" spans="1:5">
      <c r="A5" s="54" t="s">
        <v>141</v>
      </c>
      <c r="B5" s="55"/>
      <c r="C5" s="55"/>
      <c r="D5" s="55"/>
      <c r="E5" s="56"/>
    </row>
    <row r="6" spans="1:5">
      <c r="A6" s="14" t="s">
        <v>135</v>
      </c>
      <c r="B6" s="22"/>
      <c r="C6" s="26">
        <v>1874136.02</v>
      </c>
      <c r="D6" s="24"/>
      <c r="E6" s="25"/>
    </row>
    <row r="7" spans="1:5">
      <c r="A7" s="14" t="s">
        <v>136</v>
      </c>
      <c r="B7" s="22"/>
      <c r="C7" s="26">
        <v>1850220.14</v>
      </c>
      <c r="D7" s="24"/>
      <c r="E7" s="25"/>
    </row>
    <row r="8" spans="1:5">
      <c r="A8" s="14" t="s">
        <v>144</v>
      </c>
      <c r="B8" s="22"/>
      <c r="C8" s="26">
        <f>C7-C6</f>
        <v>-23915.880000000121</v>
      </c>
      <c r="D8" s="24"/>
      <c r="E8" s="25"/>
    </row>
    <row r="9" spans="1:5">
      <c r="A9" s="27" t="s">
        <v>10</v>
      </c>
      <c r="B9" s="22"/>
      <c r="C9" s="26">
        <f>C10</f>
        <v>13543.68</v>
      </c>
      <c r="D9" s="24"/>
      <c r="E9" s="25"/>
    </row>
    <row r="10" spans="1:5">
      <c r="A10" s="47" t="s">
        <v>11</v>
      </c>
      <c r="B10" s="48"/>
      <c r="C10" s="49">
        <f>600*12+528.64*12</f>
        <v>13543.68</v>
      </c>
      <c r="D10" s="24"/>
      <c r="E10" s="50"/>
    </row>
    <row r="11" spans="1:5">
      <c r="A11" s="17" t="s">
        <v>137</v>
      </c>
      <c r="B11" s="28"/>
      <c r="C11" s="29">
        <f>C6+C9</f>
        <v>1887679.7</v>
      </c>
      <c r="D11" s="30"/>
      <c r="E11" s="31"/>
    </row>
    <row r="12" spans="1:5">
      <c r="A12" s="52" t="s">
        <v>12</v>
      </c>
      <c r="B12" s="52"/>
      <c r="C12" s="52"/>
      <c r="D12" s="52"/>
      <c r="E12" s="52"/>
    </row>
    <row r="13" spans="1:5" ht="15.75" thickBot="1">
      <c r="A13" s="18" t="s">
        <v>15</v>
      </c>
      <c r="B13" s="28" t="e">
        <f>#REF!</f>
        <v>#REF!</v>
      </c>
      <c r="C13" s="29">
        <f>C14+C15</f>
        <v>218307.72</v>
      </c>
      <c r="D13" s="30"/>
      <c r="E13" s="31"/>
    </row>
    <row r="14" spans="1:5" s="16" customFormat="1" ht="15.75" outlineLevel="2" thickBot="1">
      <c r="A14" s="32" t="s">
        <v>78</v>
      </c>
      <c r="B14" s="32" t="s">
        <v>77</v>
      </c>
      <c r="C14" s="32">
        <v>113021.5</v>
      </c>
      <c r="D14" s="32" t="s">
        <v>5</v>
      </c>
      <c r="E14" s="32">
        <v>29586.78</v>
      </c>
    </row>
    <row r="15" spans="1:5" s="16" customFormat="1" ht="15.75" outlineLevel="2" thickBot="1">
      <c r="A15" s="32" t="s">
        <v>75</v>
      </c>
      <c r="B15" s="32" t="s">
        <v>74</v>
      </c>
      <c r="C15" s="32">
        <v>105286.22</v>
      </c>
      <c r="D15" s="32" t="s">
        <v>5</v>
      </c>
      <c r="E15" s="32">
        <v>29574.78</v>
      </c>
    </row>
    <row r="16" spans="1:5" ht="29.25" thickBot="1">
      <c r="A16" s="18" t="s">
        <v>16</v>
      </c>
      <c r="B16" s="28" t="str">
        <f>B18</f>
        <v>Уборка МОП 3,4 кв. 2018г. К=0,8</v>
      </c>
      <c r="C16" s="29">
        <f>C18+C17</f>
        <v>84618.140000000014</v>
      </c>
      <c r="D16" s="30"/>
      <c r="E16" s="31"/>
    </row>
    <row r="17" spans="1:5" s="16" customFormat="1" ht="15.75" outlineLevel="2" thickBot="1">
      <c r="A17" s="32" t="s">
        <v>87</v>
      </c>
      <c r="B17" s="32" t="s">
        <v>87</v>
      </c>
      <c r="C17" s="32">
        <v>36649.480000000003</v>
      </c>
      <c r="D17" s="32" t="s">
        <v>5</v>
      </c>
      <c r="E17" s="32">
        <v>29556.02</v>
      </c>
    </row>
    <row r="18" spans="1:5" s="16" customFormat="1" ht="15.75" outlineLevel="2" thickBot="1">
      <c r="A18" s="32" t="s">
        <v>85</v>
      </c>
      <c r="B18" s="32" t="s">
        <v>85</v>
      </c>
      <c r="C18" s="32">
        <v>47968.66</v>
      </c>
      <c r="D18" s="32" t="s">
        <v>5</v>
      </c>
      <c r="E18" s="32">
        <v>29610.28</v>
      </c>
    </row>
    <row r="19" spans="1:5" ht="15.75" thickBot="1">
      <c r="A19" s="18" t="s">
        <v>17</v>
      </c>
      <c r="B19" s="33" t="e">
        <f>B20+B21</f>
        <v>#VALUE!</v>
      </c>
      <c r="C19" s="29">
        <f>C20+C21</f>
        <v>141601.60000000001</v>
      </c>
      <c r="D19" s="34"/>
      <c r="E19" s="35"/>
    </row>
    <row r="20" spans="1:5" s="16" customFormat="1" ht="15.75" outlineLevel="2" thickBot="1">
      <c r="A20" s="32" t="s">
        <v>122</v>
      </c>
      <c r="B20" s="32" t="s">
        <v>122</v>
      </c>
      <c r="C20" s="32">
        <v>70800.800000000003</v>
      </c>
      <c r="D20" s="32" t="s">
        <v>18</v>
      </c>
      <c r="E20" s="32">
        <v>1316</v>
      </c>
    </row>
    <row r="21" spans="1:5" s="16" customFormat="1" ht="15.75" outlineLevel="2" thickBot="1">
      <c r="A21" s="32" t="s">
        <v>120</v>
      </c>
      <c r="B21" s="32" t="s">
        <v>120</v>
      </c>
      <c r="C21" s="32">
        <v>70800.800000000003</v>
      </c>
      <c r="D21" s="32" t="s">
        <v>18</v>
      </c>
      <c r="E21" s="32">
        <v>1316</v>
      </c>
    </row>
    <row r="22" spans="1:5" ht="43.5" thickBot="1">
      <c r="A22" s="18" t="s">
        <v>19</v>
      </c>
      <c r="B22" s="28"/>
      <c r="C22" s="29">
        <f>SUM(C23:C28)</f>
        <v>29456.54</v>
      </c>
      <c r="D22" s="30"/>
      <c r="E22" s="31"/>
    </row>
    <row r="23" spans="1:5" s="16" customFormat="1" ht="15.75" outlineLevel="2" thickBot="1">
      <c r="A23" s="32" t="s">
        <v>118</v>
      </c>
      <c r="B23" s="32" t="s">
        <v>118</v>
      </c>
      <c r="C23" s="32">
        <v>2363.7399999999998</v>
      </c>
      <c r="D23" s="32" t="s">
        <v>5</v>
      </c>
      <c r="E23" s="32">
        <v>29546.639999999999</v>
      </c>
    </row>
    <row r="24" spans="1:5" s="16" customFormat="1" ht="15.75" outlineLevel="2" thickBot="1">
      <c r="A24" s="32" t="s">
        <v>116</v>
      </c>
      <c r="B24" s="32" t="s">
        <v>115</v>
      </c>
      <c r="C24" s="32">
        <v>2662.81</v>
      </c>
      <c r="D24" s="32" t="s">
        <v>5</v>
      </c>
      <c r="E24" s="32">
        <v>29586.78</v>
      </c>
    </row>
    <row r="25" spans="1:5" s="16" customFormat="1" ht="15.75" outlineLevel="2" thickBot="1">
      <c r="A25" s="32" t="s">
        <v>69</v>
      </c>
      <c r="B25" s="32" t="s">
        <v>69</v>
      </c>
      <c r="C25" s="32">
        <v>2245.54</v>
      </c>
      <c r="D25" s="32" t="s">
        <v>5</v>
      </c>
      <c r="E25" s="32">
        <v>29546.639999999999</v>
      </c>
    </row>
    <row r="26" spans="1:5" s="16" customFormat="1" ht="15.75" outlineLevel="2" thickBot="1">
      <c r="A26" s="32" t="s">
        <v>67</v>
      </c>
      <c r="B26" s="32" t="s">
        <v>66</v>
      </c>
      <c r="C26" s="32">
        <v>2366.94</v>
      </c>
      <c r="D26" s="32" t="s">
        <v>5</v>
      </c>
      <c r="E26" s="32">
        <v>29586.78</v>
      </c>
    </row>
    <row r="27" spans="1:5" s="16" customFormat="1" ht="15.75" outlineLevel="2" thickBot="1">
      <c r="A27" s="32" t="s">
        <v>64</v>
      </c>
      <c r="B27" s="32" t="s">
        <v>63</v>
      </c>
      <c r="C27" s="32">
        <v>4136.5200000000004</v>
      </c>
      <c r="D27" s="32" t="s">
        <v>5</v>
      </c>
      <c r="E27" s="32">
        <v>29546.639999999999</v>
      </c>
    </row>
    <row r="28" spans="1:5" s="16" customFormat="1" outlineLevel="2">
      <c r="A28" s="45" t="s">
        <v>61</v>
      </c>
      <c r="B28" s="45" t="s">
        <v>60</v>
      </c>
      <c r="C28" s="45">
        <v>15680.99</v>
      </c>
      <c r="D28" s="45" t="s">
        <v>5</v>
      </c>
      <c r="E28" s="45">
        <v>29586.78</v>
      </c>
    </row>
    <row r="29" spans="1:5" s="16" customFormat="1" outlineLevel="2">
      <c r="A29" s="46"/>
      <c r="B29" s="46"/>
      <c r="C29" s="46"/>
      <c r="D29" s="46"/>
      <c r="E29" s="46"/>
    </row>
    <row r="30" spans="1:5" s="16" customFormat="1" outlineLevel="2">
      <c r="A30" s="46"/>
      <c r="B30" s="46"/>
      <c r="C30" s="46"/>
      <c r="D30" s="46"/>
      <c r="E30" s="46"/>
    </row>
    <row r="31" spans="1:5" ht="43.5" outlineLevel="1" thickBot="1">
      <c r="A31" s="18" t="s">
        <v>20</v>
      </c>
      <c r="B31" s="36"/>
      <c r="C31" s="37">
        <f>SUM(C32:C36)</f>
        <v>9621.7800000000007</v>
      </c>
      <c r="D31" s="38"/>
      <c r="E31" s="38"/>
    </row>
    <row r="32" spans="1:5" s="16" customFormat="1" ht="15.75" outlineLevel="2" thickBot="1">
      <c r="A32" s="32" t="s">
        <v>99</v>
      </c>
      <c r="B32" s="32" t="s">
        <v>98</v>
      </c>
      <c r="C32" s="32">
        <v>1100.4000000000001</v>
      </c>
      <c r="D32" s="32" t="s">
        <v>6</v>
      </c>
      <c r="E32" s="32">
        <v>4</v>
      </c>
    </row>
    <row r="33" spans="1:6" s="16" customFormat="1" ht="15.75" outlineLevel="2" thickBot="1">
      <c r="A33" s="32" t="s">
        <v>38</v>
      </c>
      <c r="B33" s="32" t="s">
        <v>38</v>
      </c>
      <c r="C33" s="32">
        <v>5808.3</v>
      </c>
      <c r="D33" s="32" t="s">
        <v>6</v>
      </c>
      <c r="E33" s="32">
        <v>3</v>
      </c>
    </row>
    <row r="34" spans="1:6" s="16" customFormat="1" ht="15.75" outlineLevel="2" thickBot="1">
      <c r="A34" s="32" t="s">
        <v>72</v>
      </c>
      <c r="B34" s="32" t="s">
        <v>71</v>
      </c>
      <c r="C34" s="32">
        <v>2217.09</v>
      </c>
      <c r="D34" s="32" t="s">
        <v>6</v>
      </c>
      <c r="E34" s="32">
        <v>1</v>
      </c>
    </row>
    <row r="35" spans="1:6" s="16" customFormat="1" ht="15.75" outlineLevel="2" thickBot="1">
      <c r="A35" s="32" t="s">
        <v>14</v>
      </c>
      <c r="B35" s="32" t="s">
        <v>14</v>
      </c>
      <c r="C35" s="32">
        <v>86.93</v>
      </c>
      <c r="D35" s="32" t="s">
        <v>6</v>
      </c>
      <c r="E35" s="32">
        <v>1</v>
      </c>
    </row>
    <row r="36" spans="1:6" s="16" customFormat="1" ht="15.75" outlineLevel="2" thickBot="1">
      <c r="A36" s="32" t="s">
        <v>47</v>
      </c>
      <c r="B36" s="32" t="s">
        <v>46</v>
      </c>
      <c r="C36" s="32">
        <v>409.06</v>
      </c>
      <c r="D36" s="32" t="s">
        <v>6</v>
      </c>
      <c r="E36" s="32">
        <v>1</v>
      </c>
    </row>
    <row r="37" spans="1:6" ht="43.5" thickBot="1">
      <c r="A37" s="18" t="s">
        <v>21</v>
      </c>
      <c r="B37" s="28">
        <f>SUM(B38:B45)</f>
        <v>0</v>
      </c>
      <c r="C37" s="29">
        <f>SUM(C38:C47)</f>
        <v>17180.460000000003</v>
      </c>
      <c r="D37" s="30"/>
      <c r="E37" s="31"/>
      <c r="F37" s="5" t="s">
        <v>4</v>
      </c>
    </row>
    <row r="38" spans="1:6" s="16" customFormat="1" ht="15.75" outlineLevel="2" thickBot="1">
      <c r="A38" s="32" t="s">
        <v>126</v>
      </c>
      <c r="B38" s="32" t="s">
        <v>125</v>
      </c>
      <c r="C38" s="32">
        <v>1316.99</v>
      </c>
      <c r="D38" s="32" t="s">
        <v>124</v>
      </c>
      <c r="E38" s="32">
        <v>1</v>
      </c>
    </row>
    <row r="39" spans="1:6" s="16" customFormat="1" ht="15.75" outlineLevel="2" thickBot="1">
      <c r="A39" s="32" t="s">
        <v>22</v>
      </c>
      <c r="B39" s="32" t="s">
        <v>22</v>
      </c>
      <c r="C39" s="32">
        <v>5665.52</v>
      </c>
      <c r="D39" s="32" t="s">
        <v>23</v>
      </c>
      <c r="E39" s="32">
        <v>7</v>
      </c>
    </row>
    <row r="40" spans="1:6" s="16" customFormat="1" ht="15.75" outlineLevel="2" thickBot="1">
      <c r="A40" s="32" t="s">
        <v>109</v>
      </c>
      <c r="B40" s="32" t="s">
        <v>108</v>
      </c>
      <c r="C40" s="32">
        <v>275.10000000000002</v>
      </c>
      <c r="D40" s="32" t="s">
        <v>107</v>
      </c>
      <c r="E40" s="32">
        <v>1</v>
      </c>
    </row>
    <row r="41" spans="1:6" s="16" customFormat="1" ht="15.75" outlineLevel="2" thickBot="1">
      <c r="A41" s="32" t="s">
        <v>13</v>
      </c>
      <c r="B41" s="32" t="s">
        <v>13</v>
      </c>
      <c r="C41" s="32">
        <v>4232.97</v>
      </c>
      <c r="D41" s="32" t="s">
        <v>7</v>
      </c>
      <c r="E41" s="32">
        <v>3</v>
      </c>
    </row>
    <row r="42" spans="1:6" s="16" customFormat="1" ht="15.75" outlineLevel="2" thickBot="1">
      <c r="A42" s="32" t="s">
        <v>93</v>
      </c>
      <c r="B42" s="32" t="s">
        <v>93</v>
      </c>
      <c r="C42" s="32">
        <v>705.5</v>
      </c>
      <c r="D42" s="32" t="s">
        <v>7</v>
      </c>
      <c r="E42" s="32">
        <v>0.5</v>
      </c>
    </row>
    <row r="43" spans="1:6" s="16" customFormat="1" ht="15.75" outlineLevel="2" thickBot="1">
      <c r="A43" s="32" t="s">
        <v>39</v>
      </c>
      <c r="B43" s="32" t="s">
        <v>40</v>
      </c>
      <c r="C43" s="32">
        <v>642.34</v>
      </c>
      <c r="D43" s="32" t="s">
        <v>41</v>
      </c>
      <c r="E43" s="32">
        <v>1</v>
      </c>
    </row>
    <row r="44" spans="1:6" s="16" customFormat="1" ht="15.75" outlineLevel="2" thickBot="1">
      <c r="A44" s="32" t="s">
        <v>42</v>
      </c>
      <c r="B44" s="32" t="s">
        <v>42</v>
      </c>
      <c r="C44" s="32">
        <v>540.28</v>
      </c>
      <c r="D44" s="32" t="s">
        <v>43</v>
      </c>
      <c r="E44" s="32">
        <v>2</v>
      </c>
    </row>
    <row r="45" spans="1:6" s="16" customFormat="1" ht="15.75" outlineLevel="2" thickBot="1">
      <c r="A45" s="32" t="s">
        <v>55</v>
      </c>
      <c r="B45" s="32" t="s">
        <v>55</v>
      </c>
      <c r="C45" s="32">
        <v>1994.1</v>
      </c>
      <c r="D45" s="32" t="s">
        <v>7</v>
      </c>
      <c r="E45" s="32">
        <v>10</v>
      </c>
    </row>
    <row r="46" spans="1:6" s="16" customFormat="1" ht="15.75" outlineLevel="2" thickBot="1">
      <c r="A46" s="32" t="s">
        <v>51</v>
      </c>
      <c r="B46" s="32" t="s">
        <v>51</v>
      </c>
      <c r="C46" s="32">
        <v>564.6</v>
      </c>
      <c r="D46" s="32" t="s">
        <v>6</v>
      </c>
      <c r="E46" s="32">
        <v>5</v>
      </c>
    </row>
    <row r="47" spans="1:6" s="16" customFormat="1" ht="15.75" outlineLevel="2" thickBot="1">
      <c r="A47" s="32" t="s">
        <v>49</v>
      </c>
      <c r="B47" s="32" t="s">
        <v>49</v>
      </c>
      <c r="C47" s="32">
        <v>1243.06</v>
      </c>
      <c r="D47" s="32" t="s">
        <v>23</v>
      </c>
      <c r="E47" s="32">
        <v>2</v>
      </c>
    </row>
    <row r="48" spans="1:6" ht="28.5">
      <c r="A48" s="18" t="s">
        <v>24</v>
      </c>
      <c r="B48" s="28" t="e">
        <f>#REF!+#REF!</f>
        <v>#REF!</v>
      </c>
      <c r="C48" s="29">
        <v>0</v>
      </c>
      <c r="D48" s="30"/>
      <c r="E48" s="31"/>
    </row>
    <row r="49" spans="1:5" ht="28.5">
      <c r="A49" s="18" t="s">
        <v>25</v>
      </c>
      <c r="B49" s="28" t="e">
        <f>SUM(#REF!)</f>
        <v>#REF!</v>
      </c>
      <c r="C49" s="29">
        <v>0</v>
      </c>
      <c r="D49" s="30"/>
      <c r="E49" s="31"/>
    </row>
    <row r="50" spans="1:5" ht="28.5">
      <c r="A50" s="18" t="s">
        <v>26</v>
      </c>
      <c r="B50" s="28" t="e">
        <f>#REF!</f>
        <v>#REF!</v>
      </c>
      <c r="C50" s="29">
        <v>0</v>
      </c>
      <c r="D50" s="30"/>
      <c r="E50" s="31"/>
    </row>
    <row r="51" spans="1:5" ht="29.25" thickBot="1">
      <c r="A51" s="18" t="s">
        <v>27</v>
      </c>
      <c r="B51" s="28" t="e">
        <f>#REF!+#REF!</f>
        <v>#REF!</v>
      </c>
      <c r="C51" s="29">
        <f>C52</f>
        <v>1036.58</v>
      </c>
      <c r="D51" s="30"/>
      <c r="E51" s="31"/>
    </row>
    <row r="52" spans="1:5" s="16" customFormat="1" ht="15.75" outlineLevel="2" thickBot="1">
      <c r="A52" s="32" t="s">
        <v>53</v>
      </c>
      <c r="B52" s="32" t="s">
        <v>53</v>
      </c>
      <c r="C52" s="32">
        <v>1036.58</v>
      </c>
      <c r="D52" s="32" t="s">
        <v>6</v>
      </c>
      <c r="E52" s="32">
        <v>1</v>
      </c>
    </row>
    <row r="53" spans="1:5" ht="28.5">
      <c r="A53" s="18" t="s">
        <v>28</v>
      </c>
      <c r="B53" s="28" t="e">
        <f>#REF!</f>
        <v>#REF!</v>
      </c>
      <c r="C53" s="29">
        <v>0</v>
      </c>
      <c r="D53" s="30"/>
      <c r="E53" s="31"/>
    </row>
    <row r="54" spans="1:5" ht="29.25" thickBot="1">
      <c r="A54" s="18" t="s">
        <v>29</v>
      </c>
      <c r="B54" s="28" t="e">
        <f>B55+#REF!</f>
        <v>#VALUE!</v>
      </c>
      <c r="C54" s="29">
        <f>C55+C56</f>
        <v>34107.879999999997</v>
      </c>
      <c r="D54" s="30"/>
      <c r="E54" s="31"/>
    </row>
    <row r="55" spans="1:5" s="16" customFormat="1" ht="15.75" outlineLevel="2" thickBot="1">
      <c r="A55" s="32" t="s">
        <v>91</v>
      </c>
      <c r="B55" s="32" t="s">
        <v>91</v>
      </c>
      <c r="C55" s="32">
        <v>13988.87</v>
      </c>
      <c r="D55" s="32" t="s">
        <v>5</v>
      </c>
      <c r="E55" s="32">
        <v>29574.78</v>
      </c>
    </row>
    <row r="56" spans="1:5" s="16" customFormat="1" ht="15.75" outlineLevel="2" thickBot="1">
      <c r="A56" s="32" t="s">
        <v>89</v>
      </c>
      <c r="B56" s="32" t="s">
        <v>89</v>
      </c>
      <c r="C56" s="32">
        <v>20119.009999999998</v>
      </c>
      <c r="D56" s="32" t="s">
        <v>5</v>
      </c>
      <c r="E56" s="32">
        <v>29586.78</v>
      </c>
    </row>
    <row r="57" spans="1:5" ht="43.5" thickBot="1">
      <c r="A57" s="18" t="s">
        <v>30</v>
      </c>
      <c r="B57" s="28" t="str">
        <f>B59</f>
        <v>Дератизация</v>
      </c>
      <c r="C57" s="29">
        <f>C59+C58</f>
        <v>11664</v>
      </c>
      <c r="D57" s="30"/>
      <c r="E57" s="31"/>
    </row>
    <row r="58" spans="1:5" s="16" customFormat="1" ht="15.75" outlineLevel="2" thickBot="1">
      <c r="A58" s="32" t="s">
        <v>31</v>
      </c>
      <c r="B58" s="32" t="s">
        <v>31</v>
      </c>
      <c r="C58" s="32">
        <v>1296</v>
      </c>
      <c r="D58" s="32" t="s">
        <v>5</v>
      </c>
      <c r="E58" s="32">
        <v>900</v>
      </c>
    </row>
    <row r="59" spans="1:5" s="16" customFormat="1" ht="15.75" outlineLevel="2" thickBot="1">
      <c r="A59" s="32" t="s">
        <v>31</v>
      </c>
      <c r="B59" s="32" t="s">
        <v>31</v>
      </c>
      <c r="C59" s="32">
        <v>10368</v>
      </c>
      <c r="D59" s="32" t="s">
        <v>5</v>
      </c>
      <c r="E59" s="32">
        <v>7200</v>
      </c>
    </row>
    <row r="60" spans="1:5" ht="57.75" thickBot="1">
      <c r="A60" s="18" t="s">
        <v>32</v>
      </c>
      <c r="B60" s="28">
        <f>SUM(B61:B61)</f>
        <v>0</v>
      </c>
      <c r="C60" s="29">
        <f>SUM(C61:C66)</f>
        <v>173624.33</v>
      </c>
      <c r="D60" s="30"/>
      <c r="E60" s="31"/>
    </row>
    <row r="61" spans="1:5" s="16" customFormat="1" ht="15.75" outlineLevel="2" thickBot="1">
      <c r="A61" s="32" t="s">
        <v>111</v>
      </c>
      <c r="B61" s="32" t="s">
        <v>111</v>
      </c>
      <c r="C61" s="32">
        <v>8572.5</v>
      </c>
      <c r="D61" s="32" t="s">
        <v>5</v>
      </c>
      <c r="E61" s="32">
        <v>450</v>
      </c>
    </row>
    <row r="62" spans="1:5" s="16" customFormat="1" ht="15.75" outlineLevel="2" thickBot="1">
      <c r="A62" s="32" t="s">
        <v>105</v>
      </c>
      <c r="B62" s="32" t="s">
        <v>104</v>
      </c>
      <c r="C62" s="32">
        <v>502.77</v>
      </c>
      <c r="D62" s="32" t="s">
        <v>5</v>
      </c>
      <c r="E62" s="32">
        <v>29574.78</v>
      </c>
    </row>
    <row r="63" spans="1:5" s="16" customFormat="1" ht="15.75" outlineLevel="2" thickBot="1">
      <c r="A63" s="32" t="s">
        <v>102</v>
      </c>
      <c r="B63" s="32" t="s">
        <v>101</v>
      </c>
      <c r="C63" s="32">
        <v>502.98</v>
      </c>
      <c r="D63" s="32" t="s">
        <v>5</v>
      </c>
      <c r="E63" s="32">
        <v>29586.78</v>
      </c>
    </row>
    <row r="64" spans="1:5" s="16" customFormat="1" ht="15.75" outlineLevel="2" thickBot="1">
      <c r="A64" s="32" t="s">
        <v>37</v>
      </c>
      <c r="B64" s="32" t="s">
        <v>37</v>
      </c>
      <c r="C64" s="32">
        <v>6968.51</v>
      </c>
      <c r="D64" s="32" t="s">
        <v>6</v>
      </c>
      <c r="E64" s="32">
        <v>1</v>
      </c>
    </row>
    <row r="65" spans="1:5" s="16" customFormat="1" ht="15.75" outlineLevel="2" thickBot="1">
      <c r="A65" s="32" t="s">
        <v>83</v>
      </c>
      <c r="B65" s="32" t="s">
        <v>82</v>
      </c>
      <c r="C65" s="32">
        <v>83347.98</v>
      </c>
      <c r="D65" s="32" t="s">
        <v>5</v>
      </c>
      <c r="E65" s="32">
        <v>29556.02</v>
      </c>
    </row>
    <row r="66" spans="1:5" s="16" customFormat="1" ht="15.75" outlineLevel="2" thickBot="1">
      <c r="A66" s="32" t="s">
        <v>80</v>
      </c>
      <c r="B66" s="32" t="s">
        <v>80</v>
      </c>
      <c r="C66" s="32">
        <v>73729.59</v>
      </c>
      <c r="D66" s="32" t="s">
        <v>5</v>
      </c>
      <c r="E66" s="32">
        <v>29610.28</v>
      </c>
    </row>
    <row r="67" spans="1:5">
      <c r="A67" s="18" t="s">
        <v>33</v>
      </c>
      <c r="B67" s="28">
        <f>B68</f>
        <v>3864.406779661017</v>
      </c>
      <c r="C67" s="29">
        <f>C68</f>
        <v>4560</v>
      </c>
      <c r="D67" s="30"/>
      <c r="E67" s="31"/>
    </row>
    <row r="68" spans="1:5" ht="30">
      <c r="A68" s="39" t="s">
        <v>142</v>
      </c>
      <c r="B68" s="33">
        <f>C68/1.18</f>
        <v>3864.406779661017</v>
      </c>
      <c r="C68" s="40">
        <f>E68*5*12</f>
        <v>4560</v>
      </c>
      <c r="D68" s="41" t="s">
        <v>8</v>
      </c>
      <c r="E68" s="34">
        <v>76</v>
      </c>
    </row>
    <row r="69" spans="1:5">
      <c r="A69" s="17" t="s">
        <v>138</v>
      </c>
      <c r="B69" s="42" t="e">
        <f>B13+B16+B19+#REF!+B37+B48+B49+B50+B51+B53+B54+B57+B60+B67</f>
        <v>#REF!</v>
      </c>
      <c r="C69" s="29">
        <f>C13+C16+C19+C22+C31+C37+C48+C49+C50+C51+C53+C54+C57+C60</f>
        <v>721219.02999999991</v>
      </c>
      <c r="D69" s="43"/>
      <c r="E69" s="31"/>
    </row>
    <row r="70" spans="1:5">
      <c r="A70" s="17" t="s">
        <v>139</v>
      </c>
      <c r="B70" s="44"/>
      <c r="C70" s="29">
        <f>C69*1.18+C67</f>
        <v>855598.45539999986</v>
      </c>
      <c r="D70" s="30"/>
      <c r="E70" s="31"/>
    </row>
    <row r="71" spans="1:5">
      <c r="A71" s="17" t="s">
        <v>140</v>
      </c>
      <c r="B71" s="44"/>
      <c r="C71" s="29">
        <f>C4+C6+C9-C70</f>
        <v>2055426.0174000002</v>
      </c>
      <c r="D71" s="30"/>
      <c r="E71" s="31"/>
    </row>
    <row r="72" spans="1:5" ht="28.5">
      <c r="A72" s="18" t="s">
        <v>143</v>
      </c>
      <c r="B72" s="28"/>
      <c r="C72" s="29">
        <f>C71+C8</f>
        <v>2031510.1374000001</v>
      </c>
      <c r="D72" s="30"/>
      <c r="E72" s="31"/>
    </row>
  </sheetData>
  <mergeCells count="4">
    <mergeCell ref="A1:E1"/>
    <mergeCell ref="A12:E12"/>
    <mergeCell ref="C2:E2"/>
    <mergeCell ref="A5:E5"/>
  </mergeCells>
  <hyperlinks>
    <hyperlink ref="D3" location="Ед.изм.!A1" display="Ед.изм."/>
  </hyperlinks>
  <pageMargins left="0.7" right="0.7" top="0.75" bottom="0.75" header="0.3" footer="0.3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81"/>
  <sheetViews>
    <sheetView workbookViewId="0">
      <selection activeCell="A49" activeCellId="5" sqref="A21:XFD21 A25:XFD25 A27:XFD27 A31:XFD31 A47:XFD47 A49:XFD49"/>
    </sheetView>
  </sheetViews>
  <sheetFormatPr defaultRowHeight="15" outlineLevelRow="2"/>
  <cols>
    <col min="1" max="1" width="0.140625" customWidth="1"/>
    <col min="2" max="2" width="50.7109375" customWidth="1"/>
    <col min="3" max="3" width="12.7109375" customWidth="1"/>
    <col min="4" max="4" width="20.7109375" customWidth="1"/>
    <col min="5" max="5" width="12.7109375" customWidth="1"/>
  </cols>
  <sheetData>
    <row r="2" spans="1:5">
      <c r="A2" t="s">
        <v>132</v>
      </c>
    </row>
    <row r="3" spans="1:5">
      <c r="A3" t="s">
        <v>131</v>
      </c>
    </row>
    <row r="4" spans="1:5" ht="15.75" thickBot="1"/>
    <row r="5" spans="1:5" ht="15.75" thickBot="1">
      <c r="A5" s="13"/>
      <c r="B5" s="13" t="s">
        <v>130</v>
      </c>
      <c r="C5" s="13" t="s">
        <v>129</v>
      </c>
      <c r="D5" s="13" t="s">
        <v>128</v>
      </c>
      <c r="E5" s="13" t="s">
        <v>127</v>
      </c>
    </row>
    <row r="6" spans="1:5" s="16" customFormat="1" ht="15.75" outlineLevel="2" thickBot="1">
      <c r="A6" s="15" t="s">
        <v>126</v>
      </c>
      <c r="B6" s="15" t="s">
        <v>125</v>
      </c>
      <c r="C6" s="15">
        <v>1316.99</v>
      </c>
      <c r="D6" s="15" t="s">
        <v>124</v>
      </c>
      <c r="E6" s="15">
        <v>1</v>
      </c>
    </row>
    <row r="7" spans="1:5" ht="15.75" outlineLevel="1" thickBot="1">
      <c r="A7" s="12" t="s">
        <v>123</v>
      </c>
      <c r="B7" s="10"/>
      <c r="C7" s="10">
        <f>SUBTOTAL(9,C6:C6)</f>
        <v>1316.99</v>
      </c>
      <c r="D7" s="10"/>
      <c r="E7" s="10">
        <f>SUBTOTAL(9,E6:E6)</f>
        <v>1</v>
      </c>
    </row>
    <row r="8" spans="1:5" s="16" customFormat="1" ht="15.75" outlineLevel="2" thickBot="1">
      <c r="A8" s="15" t="s">
        <v>122</v>
      </c>
      <c r="B8" s="15" t="s">
        <v>122</v>
      </c>
      <c r="C8" s="15">
        <v>70800.800000000003</v>
      </c>
      <c r="D8" s="15" t="s">
        <v>18</v>
      </c>
      <c r="E8" s="15">
        <v>1316</v>
      </c>
    </row>
    <row r="9" spans="1:5" ht="15.75" outlineLevel="1" thickBot="1">
      <c r="A9" s="11" t="s">
        <v>121</v>
      </c>
      <c r="B9" s="10"/>
      <c r="C9" s="10">
        <f>SUBTOTAL(9,C8:C8)</f>
        <v>70800.800000000003</v>
      </c>
      <c r="D9" s="10"/>
      <c r="E9" s="10">
        <f>SUBTOTAL(9,E8:E8)</f>
        <v>1316</v>
      </c>
    </row>
    <row r="10" spans="1:5" s="16" customFormat="1" ht="15.75" outlineLevel="2" thickBot="1">
      <c r="A10" s="15" t="s">
        <v>120</v>
      </c>
      <c r="B10" s="15" t="s">
        <v>120</v>
      </c>
      <c r="C10" s="15">
        <v>70800.800000000003</v>
      </c>
      <c r="D10" s="15" t="s">
        <v>18</v>
      </c>
      <c r="E10" s="15">
        <v>1316</v>
      </c>
    </row>
    <row r="11" spans="1:5" ht="15.75" outlineLevel="1" thickBot="1">
      <c r="A11" s="11" t="s">
        <v>119</v>
      </c>
      <c r="B11" s="10"/>
      <c r="C11" s="10">
        <f>SUBTOTAL(9,C10:C10)</f>
        <v>70800.800000000003</v>
      </c>
      <c r="D11" s="10"/>
      <c r="E11" s="10">
        <f>SUBTOTAL(9,E10:E10)</f>
        <v>1316</v>
      </c>
    </row>
    <row r="12" spans="1:5" s="16" customFormat="1" ht="15.75" outlineLevel="2" thickBot="1">
      <c r="A12" s="15" t="s">
        <v>118</v>
      </c>
      <c r="B12" s="15" t="s">
        <v>118</v>
      </c>
      <c r="C12" s="15">
        <v>2363.7399999999998</v>
      </c>
      <c r="D12" s="15" t="s">
        <v>5</v>
      </c>
      <c r="E12" s="15">
        <v>29546.639999999999</v>
      </c>
    </row>
    <row r="13" spans="1:5" ht="15.75" outlineLevel="1" thickBot="1">
      <c r="A13" s="11" t="s">
        <v>117</v>
      </c>
      <c r="B13" s="10"/>
      <c r="C13" s="10">
        <f>SUBTOTAL(9,C12:C12)</f>
        <v>2363.7399999999998</v>
      </c>
      <c r="D13" s="10"/>
      <c r="E13" s="10">
        <f>SUBTOTAL(9,E12:E12)</f>
        <v>29546.639999999999</v>
      </c>
    </row>
    <row r="14" spans="1:5" s="16" customFormat="1" ht="15.75" outlineLevel="2" thickBot="1">
      <c r="A14" s="15" t="s">
        <v>116</v>
      </c>
      <c r="B14" s="15" t="s">
        <v>115</v>
      </c>
      <c r="C14" s="15">
        <v>2662.81</v>
      </c>
      <c r="D14" s="15" t="s">
        <v>5</v>
      </c>
      <c r="E14" s="15">
        <v>29586.78</v>
      </c>
    </row>
    <row r="15" spans="1:5" ht="15.75" outlineLevel="1" thickBot="1">
      <c r="A15" s="11" t="s">
        <v>114</v>
      </c>
      <c r="B15" s="10"/>
      <c r="C15" s="10">
        <f>SUBTOTAL(9,C14:C14)</f>
        <v>2662.81</v>
      </c>
      <c r="D15" s="10"/>
      <c r="E15" s="10">
        <f>SUBTOTAL(9,E14:E14)</f>
        <v>29586.78</v>
      </c>
    </row>
    <row r="16" spans="1:5" s="16" customFormat="1" ht="15.75" outlineLevel="2" thickBot="1">
      <c r="A16" s="15" t="s">
        <v>31</v>
      </c>
      <c r="B16" s="15" t="s">
        <v>31</v>
      </c>
      <c r="C16" s="15">
        <v>1296</v>
      </c>
      <c r="D16" s="15" t="s">
        <v>5</v>
      </c>
      <c r="E16" s="15">
        <v>900</v>
      </c>
    </row>
    <row r="17" spans="1:5" s="16" customFormat="1" ht="15.75" outlineLevel="2" thickBot="1">
      <c r="A17" s="15" t="s">
        <v>31</v>
      </c>
      <c r="B17" s="15" t="s">
        <v>31</v>
      </c>
      <c r="C17" s="15">
        <v>10368</v>
      </c>
      <c r="D17" s="15" t="s">
        <v>5</v>
      </c>
      <c r="E17" s="15">
        <v>7200</v>
      </c>
    </row>
    <row r="18" spans="1:5" ht="15.75" outlineLevel="1" thickBot="1">
      <c r="A18" s="11" t="s">
        <v>113</v>
      </c>
      <c r="B18" s="10"/>
      <c r="C18" s="10">
        <f>SUBTOTAL(9,C16:C17)</f>
        <v>11664</v>
      </c>
      <c r="D18" s="10"/>
      <c r="E18" s="10">
        <f>SUBTOTAL(9,E16:E17)</f>
        <v>8100</v>
      </c>
    </row>
    <row r="19" spans="1:5" s="16" customFormat="1" ht="15.75" outlineLevel="2" thickBot="1">
      <c r="A19" s="15" t="s">
        <v>22</v>
      </c>
      <c r="B19" s="15" t="s">
        <v>22</v>
      </c>
      <c r="C19" s="15">
        <v>5665.52</v>
      </c>
      <c r="D19" s="15" t="s">
        <v>23</v>
      </c>
      <c r="E19" s="15">
        <v>7</v>
      </c>
    </row>
    <row r="20" spans="1:5" ht="15.75" outlineLevel="1" thickBot="1">
      <c r="A20" s="11" t="s">
        <v>112</v>
      </c>
      <c r="B20" s="10"/>
      <c r="C20" s="10">
        <f>SUBTOTAL(9,C19:C19)</f>
        <v>5665.52</v>
      </c>
      <c r="D20" s="10"/>
      <c r="E20" s="10">
        <f>SUBTOTAL(9,E19:E19)</f>
        <v>7</v>
      </c>
    </row>
    <row r="21" spans="1:5" s="16" customFormat="1" ht="15.75" outlineLevel="2" thickBot="1">
      <c r="A21" s="15" t="s">
        <v>111</v>
      </c>
      <c r="B21" s="15" t="s">
        <v>111</v>
      </c>
      <c r="C21" s="15">
        <v>8572.5</v>
      </c>
      <c r="D21" s="15" t="s">
        <v>5</v>
      </c>
      <c r="E21" s="15">
        <v>450</v>
      </c>
    </row>
    <row r="22" spans="1:5" ht="15.75" outlineLevel="1" thickBot="1">
      <c r="A22" s="11" t="s">
        <v>110</v>
      </c>
      <c r="B22" s="10"/>
      <c r="C22" s="10">
        <f>SUBTOTAL(9,C21:C21)</f>
        <v>8572.5</v>
      </c>
      <c r="D22" s="10"/>
      <c r="E22" s="10">
        <f>SUBTOTAL(9,E21:E21)</f>
        <v>450</v>
      </c>
    </row>
    <row r="23" spans="1:5" s="16" customFormat="1" ht="15.75" outlineLevel="2" thickBot="1">
      <c r="A23" s="15" t="s">
        <v>109</v>
      </c>
      <c r="B23" s="15" t="s">
        <v>108</v>
      </c>
      <c r="C23" s="15">
        <v>275.10000000000002</v>
      </c>
      <c r="D23" s="15" t="s">
        <v>107</v>
      </c>
      <c r="E23" s="15">
        <v>1</v>
      </c>
    </row>
    <row r="24" spans="1:5" ht="15.75" outlineLevel="1" thickBot="1">
      <c r="A24" s="11" t="s">
        <v>106</v>
      </c>
      <c r="B24" s="10"/>
      <c r="C24" s="10">
        <f>SUBTOTAL(9,C23:C23)</f>
        <v>275.10000000000002</v>
      </c>
      <c r="D24" s="10"/>
      <c r="E24" s="10">
        <f>SUBTOTAL(9,E23:E23)</f>
        <v>1</v>
      </c>
    </row>
    <row r="25" spans="1:5" s="16" customFormat="1" ht="15.75" outlineLevel="2" thickBot="1">
      <c r="A25" s="15" t="s">
        <v>105</v>
      </c>
      <c r="B25" s="15" t="s">
        <v>104</v>
      </c>
      <c r="C25" s="15">
        <v>502.77</v>
      </c>
      <c r="D25" s="15" t="s">
        <v>5</v>
      </c>
      <c r="E25" s="15">
        <v>29574.78</v>
      </c>
    </row>
    <row r="26" spans="1:5" ht="15.75" outlineLevel="1" thickBot="1">
      <c r="A26" s="11" t="s">
        <v>103</v>
      </c>
      <c r="B26" s="10"/>
      <c r="C26" s="10">
        <f>SUBTOTAL(9,C25:C25)</f>
        <v>502.77</v>
      </c>
      <c r="D26" s="10"/>
      <c r="E26" s="10">
        <f>SUBTOTAL(9,E25:E25)</f>
        <v>29574.78</v>
      </c>
    </row>
    <row r="27" spans="1:5" s="16" customFormat="1" ht="15.75" outlineLevel="2" thickBot="1">
      <c r="A27" s="15" t="s">
        <v>102</v>
      </c>
      <c r="B27" s="15" t="s">
        <v>101</v>
      </c>
      <c r="C27" s="15">
        <v>502.98</v>
      </c>
      <c r="D27" s="15" t="s">
        <v>5</v>
      </c>
      <c r="E27" s="15">
        <v>29586.78</v>
      </c>
    </row>
    <row r="28" spans="1:5" ht="15.75" outlineLevel="1" thickBot="1">
      <c r="A28" s="11" t="s">
        <v>100</v>
      </c>
      <c r="B28" s="10"/>
      <c r="C28" s="10">
        <f>SUBTOTAL(9,C27:C27)</f>
        <v>502.98</v>
      </c>
      <c r="D28" s="10"/>
      <c r="E28" s="10">
        <f>SUBTOTAL(9,E27:E27)</f>
        <v>29586.78</v>
      </c>
    </row>
    <row r="29" spans="1:5" s="16" customFormat="1" ht="15.75" outlineLevel="2" thickBot="1">
      <c r="A29" s="15" t="s">
        <v>99</v>
      </c>
      <c r="B29" s="15" t="s">
        <v>98</v>
      </c>
      <c r="C29" s="15">
        <v>1100.4000000000001</v>
      </c>
      <c r="D29" s="15" t="s">
        <v>6</v>
      </c>
      <c r="E29" s="15">
        <v>4</v>
      </c>
    </row>
    <row r="30" spans="1:5" ht="15.75" outlineLevel="1" thickBot="1">
      <c r="A30" s="11" t="s">
        <v>97</v>
      </c>
      <c r="B30" s="10"/>
      <c r="C30" s="10">
        <f>SUBTOTAL(9,C29:C29)</f>
        <v>1100.4000000000001</v>
      </c>
      <c r="D30" s="10"/>
      <c r="E30" s="10">
        <f>SUBTOTAL(9,E29:E29)</f>
        <v>4</v>
      </c>
    </row>
    <row r="31" spans="1:5" s="16" customFormat="1" ht="15.75" outlineLevel="2" thickBot="1">
      <c r="A31" s="15" t="s">
        <v>37</v>
      </c>
      <c r="B31" s="15" t="s">
        <v>37</v>
      </c>
      <c r="C31" s="15">
        <v>6968.51</v>
      </c>
      <c r="D31" s="15" t="s">
        <v>6</v>
      </c>
      <c r="E31" s="15">
        <v>1</v>
      </c>
    </row>
    <row r="32" spans="1:5" ht="15.75" outlineLevel="1" thickBot="1">
      <c r="A32" s="11" t="s">
        <v>96</v>
      </c>
      <c r="B32" s="10"/>
      <c r="C32" s="10">
        <f>SUBTOTAL(9,C31:C31)</f>
        <v>6968.51</v>
      </c>
      <c r="D32" s="10"/>
      <c r="E32" s="10">
        <f>SUBTOTAL(9,E31:E31)</f>
        <v>1</v>
      </c>
    </row>
    <row r="33" spans="1:5" s="16" customFormat="1" ht="15.75" outlineLevel="2" thickBot="1">
      <c r="A33" s="15" t="s">
        <v>38</v>
      </c>
      <c r="B33" s="15" t="s">
        <v>38</v>
      </c>
      <c r="C33" s="15">
        <v>5808.3</v>
      </c>
      <c r="D33" s="15" t="s">
        <v>6</v>
      </c>
      <c r="E33" s="15">
        <v>3</v>
      </c>
    </row>
    <row r="34" spans="1:5" ht="15.75" outlineLevel="1" thickBot="1">
      <c r="A34" s="11" t="s">
        <v>95</v>
      </c>
      <c r="B34" s="10"/>
      <c r="C34" s="10">
        <f>SUBTOTAL(9,C33:C33)</f>
        <v>5808.3</v>
      </c>
      <c r="D34" s="10"/>
      <c r="E34" s="10">
        <f>SUBTOTAL(9,E33:E33)</f>
        <v>3</v>
      </c>
    </row>
    <row r="35" spans="1:5" s="16" customFormat="1" ht="15.75" outlineLevel="2" thickBot="1">
      <c r="A35" s="15" t="s">
        <v>13</v>
      </c>
      <c r="B35" s="15" t="s">
        <v>13</v>
      </c>
      <c r="C35" s="15">
        <v>4232.97</v>
      </c>
      <c r="D35" s="15" t="s">
        <v>7</v>
      </c>
      <c r="E35" s="15">
        <v>3</v>
      </c>
    </row>
    <row r="36" spans="1:5" ht="15.75" outlineLevel="1" thickBot="1">
      <c r="A36" s="11" t="s">
        <v>94</v>
      </c>
      <c r="B36" s="10"/>
      <c r="C36" s="10">
        <f>SUBTOTAL(9,C35:C35)</f>
        <v>4232.97</v>
      </c>
      <c r="D36" s="10"/>
      <c r="E36" s="10">
        <f>SUBTOTAL(9,E35:E35)</f>
        <v>3</v>
      </c>
    </row>
    <row r="37" spans="1:5" s="16" customFormat="1" ht="15.75" outlineLevel="2" thickBot="1">
      <c r="A37" s="15" t="s">
        <v>93</v>
      </c>
      <c r="B37" s="15" t="s">
        <v>93</v>
      </c>
      <c r="C37" s="15">
        <v>705.5</v>
      </c>
      <c r="D37" s="15" t="s">
        <v>7</v>
      </c>
      <c r="E37" s="15">
        <v>0.5</v>
      </c>
    </row>
    <row r="38" spans="1:5" ht="15.75" outlineLevel="1" thickBot="1">
      <c r="A38" s="11" t="s">
        <v>92</v>
      </c>
      <c r="B38" s="10"/>
      <c r="C38" s="10">
        <f>SUBTOTAL(9,C37:C37)</f>
        <v>705.5</v>
      </c>
      <c r="D38" s="10"/>
      <c r="E38" s="10">
        <f>SUBTOTAL(9,E37:E37)</f>
        <v>0.5</v>
      </c>
    </row>
    <row r="39" spans="1:5" s="16" customFormat="1" ht="15.75" outlineLevel="2" thickBot="1">
      <c r="A39" s="15" t="s">
        <v>91</v>
      </c>
      <c r="B39" s="15" t="s">
        <v>91</v>
      </c>
      <c r="C39" s="15">
        <v>13988.87</v>
      </c>
      <c r="D39" s="15" t="s">
        <v>5</v>
      </c>
      <c r="E39" s="15">
        <v>29574.78</v>
      </c>
    </row>
    <row r="40" spans="1:5" ht="15.75" outlineLevel="1" thickBot="1">
      <c r="A40" s="11" t="s">
        <v>90</v>
      </c>
      <c r="B40" s="10"/>
      <c r="C40" s="10">
        <f>SUBTOTAL(9,C39:C39)</f>
        <v>13988.87</v>
      </c>
      <c r="D40" s="10"/>
      <c r="E40" s="10">
        <f>SUBTOTAL(9,E39:E39)</f>
        <v>29574.78</v>
      </c>
    </row>
    <row r="41" spans="1:5" s="16" customFormat="1" ht="15.75" outlineLevel="2" thickBot="1">
      <c r="A41" s="15" t="s">
        <v>89</v>
      </c>
      <c r="B41" s="15" t="s">
        <v>89</v>
      </c>
      <c r="C41" s="15">
        <v>20119.009999999998</v>
      </c>
      <c r="D41" s="15" t="s">
        <v>5</v>
      </c>
      <c r="E41" s="15">
        <v>29586.78</v>
      </c>
    </row>
    <row r="42" spans="1:5" ht="15.75" outlineLevel="1" thickBot="1">
      <c r="A42" s="11" t="s">
        <v>88</v>
      </c>
      <c r="B42" s="10"/>
      <c r="C42" s="10">
        <f>SUBTOTAL(9,C41:C41)</f>
        <v>20119.009999999998</v>
      </c>
      <c r="D42" s="10"/>
      <c r="E42" s="10">
        <f>SUBTOTAL(9,E41:E41)</f>
        <v>29586.78</v>
      </c>
    </row>
    <row r="43" spans="1:5" s="16" customFormat="1" ht="15.75" outlineLevel="2" thickBot="1">
      <c r="A43" s="15" t="s">
        <v>87</v>
      </c>
      <c r="B43" s="15" t="s">
        <v>87</v>
      </c>
      <c r="C43" s="15">
        <v>36649.480000000003</v>
      </c>
      <c r="D43" s="15" t="s">
        <v>5</v>
      </c>
      <c r="E43" s="15">
        <v>29556.02</v>
      </c>
    </row>
    <row r="44" spans="1:5" ht="15.75" outlineLevel="1" thickBot="1">
      <c r="A44" s="11" t="s">
        <v>86</v>
      </c>
      <c r="B44" s="10"/>
      <c r="C44" s="10">
        <f>SUBTOTAL(9,C43:C43)</f>
        <v>36649.480000000003</v>
      </c>
      <c r="D44" s="10"/>
      <c r="E44" s="10">
        <f>SUBTOTAL(9,E43:E43)</f>
        <v>29556.02</v>
      </c>
    </row>
    <row r="45" spans="1:5" s="16" customFormat="1" ht="15.75" outlineLevel="2" thickBot="1">
      <c r="A45" s="15" t="s">
        <v>85</v>
      </c>
      <c r="B45" s="15" t="s">
        <v>85</v>
      </c>
      <c r="C45" s="15">
        <v>47968.66</v>
      </c>
      <c r="D45" s="15" t="s">
        <v>5</v>
      </c>
      <c r="E45" s="15">
        <v>29610.28</v>
      </c>
    </row>
    <row r="46" spans="1:5" ht="15.75" outlineLevel="1" thickBot="1">
      <c r="A46" s="11" t="s">
        <v>84</v>
      </c>
      <c r="B46" s="10"/>
      <c r="C46" s="10">
        <f>SUBTOTAL(9,C45:C45)</f>
        <v>47968.66</v>
      </c>
      <c r="D46" s="10"/>
      <c r="E46" s="10">
        <f>SUBTOTAL(9,E45:E45)</f>
        <v>29610.28</v>
      </c>
    </row>
    <row r="47" spans="1:5" s="16" customFormat="1" ht="15.75" outlineLevel="2" thickBot="1">
      <c r="A47" s="15" t="s">
        <v>83</v>
      </c>
      <c r="B47" s="15" t="s">
        <v>82</v>
      </c>
      <c r="C47" s="15">
        <v>83347.98</v>
      </c>
      <c r="D47" s="15" t="s">
        <v>5</v>
      </c>
      <c r="E47" s="15">
        <v>29556.02</v>
      </c>
    </row>
    <row r="48" spans="1:5" ht="15.75" outlineLevel="1" thickBot="1">
      <c r="A48" s="11" t="s">
        <v>81</v>
      </c>
      <c r="B48" s="10"/>
      <c r="C48" s="10">
        <f>SUBTOTAL(9,C47:C47)</f>
        <v>83347.98</v>
      </c>
      <c r="D48" s="10"/>
      <c r="E48" s="10">
        <f>SUBTOTAL(9,E47:E47)</f>
        <v>29556.02</v>
      </c>
    </row>
    <row r="49" spans="1:5" s="16" customFormat="1" ht="15.75" outlineLevel="2" thickBot="1">
      <c r="A49" s="15" t="s">
        <v>80</v>
      </c>
      <c r="B49" s="15" t="s">
        <v>80</v>
      </c>
      <c r="C49" s="15">
        <v>73729.59</v>
      </c>
      <c r="D49" s="15" t="s">
        <v>5</v>
      </c>
      <c r="E49" s="15">
        <v>29610.28</v>
      </c>
    </row>
    <row r="50" spans="1:5" ht="15.75" outlineLevel="1" thickBot="1">
      <c r="A50" s="11" t="s">
        <v>79</v>
      </c>
      <c r="B50" s="10"/>
      <c r="C50" s="10">
        <f>SUBTOTAL(9,C49:C49)</f>
        <v>73729.59</v>
      </c>
      <c r="D50" s="10"/>
      <c r="E50" s="10">
        <f>SUBTOTAL(9,E49:E49)</f>
        <v>29610.28</v>
      </c>
    </row>
    <row r="51" spans="1:5" s="16" customFormat="1" ht="15.75" outlineLevel="2" thickBot="1">
      <c r="A51" s="15" t="s">
        <v>78</v>
      </c>
      <c r="B51" s="15" t="s">
        <v>77</v>
      </c>
      <c r="C51" s="15">
        <v>113021.5</v>
      </c>
      <c r="D51" s="15" t="s">
        <v>5</v>
      </c>
      <c r="E51" s="15">
        <v>29586.78</v>
      </c>
    </row>
    <row r="52" spans="1:5" ht="15.75" outlineLevel="1" thickBot="1">
      <c r="A52" s="11" t="s">
        <v>76</v>
      </c>
      <c r="B52" s="10"/>
      <c r="C52" s="10">
        <f>SUBTOTAL(9,C51:C51)</f>
        <v>113021.5</v>
      </c>
      <c r="D52" s="10"/>
      <c r="E52" s="10">
        <f>SUBTOTAL(9,E51:E51)</f>
        <v>29586.78</v>
      </c>
    </row>
    <row r="53" spans="1:5" s="16" customFormat="1" ht="15.75" outlineLevel="2" thickBot="1">
      <c r="A53" s="15" t="s">
        <v>75</v>
      </c>
      <c r="B53" s="15" t="s">
        <v>74</v>
      </c>
      <c r="C53" s="15">
        <v>105286.22</v>
      </c>
      <c r="D53" s="15" t="s">
        <v>5</v>
      </c>
      <c r="E53" s="15">
        <v>29574.78</v>
      </c>
    </row>
    <row r="54" spans="1:5" ht="15.75" outlineLevel="1" thickBot="1">
      <c r="A54" s="11" t="s">
        <v>73</v>
      </c>
      <c r="B54" s="10"/>
      <c r="C54" s="10">
        <f>SUBTOTAL(9,C53:C53)</f>
        <v>105286.22</v>
      </c>
      <c r="D54" s="10"/>
      <c r="E54" s="10">
        <f>SUBTOTAL(9,E53:E53)</f>
        <v>29574.78</v>
      </c>
    </row>
    <row r="55" spans="1:5" s="16" customFormat="1" ht="15.75" outlineLevel="2" thickBot="1">
      <c r="A55" s="15" t="s">
        <v>72</v>
      </c>
      <c r="B55" s="15" t="s">
        <v>71</v>
      </c>
      <c r="C55" s="15">
        <v>2217.09</v>
      </c>
      <c r="D55" s="15" t="s">
        <v>6</v>
      </c>
      <c r="E55" s="15">
        <v>1</v>
      </c>
    </row>
    <row r="56" spans="1:5" ht="15.75" outlineLevel="1" thickBot="1">
      <c r="A56" s="11" t="s">
        <v>70</v>
      </c>
      <c r="B56" s="10"/>
      <c r="C56" s="10">
        <f>SUBTOTAL(9,C55:C55)</f>
        <v>2217.09</v>
      </c>
      <c r="D56" s="10"/>
      <c r="E56" s="10">
        <f>SUBTOTAL(9,E55:E55)</f>
        <v>1</v>
      </c>
    </row>
    <row r="57" spans="1:5" s="16" customFormat="1" ht="15.75" outlineLevel="2" thickBot="1">
      <c r="A57" s="15" t="s">
        <v>69</v>
      </c>
      <c r="B57" s="15" t="s">
        <v>69</v>
      </c>
      <c r="C57" s="15">
        <v>2245.54</v>
      </c>
      <c r="D57" s="15" t="s">
        <v>5</v>
      </c>
      <c r="E57" s="15">
        <v>29546.639999999999</v>
      </c>
    </row>
    <row r="58" spans="1:5" ht="15.75" outlineLevel="1" thickBot="1">
      <c r="A58" s="11" t="s">
        <v>68</v>
      </c>
      <c r="B58" s="10"/>
      <c r="C58" s="10">
        <f>SUBTOTAL(9,C57:C57)</f>
        <v>2245.54</v>
      </c>
      <c r="D58" s="10"/>
      <c r="E58" s="10">
        <f>SUBTOTAL(9,E57:E57)</f>
        <v>29546.639999999999</v>
      </c>
    </row>
    <row r="59" spans="1:5" s="16" customFormat="1" ht="15.75" outlineLevel="2" thickBot="1">
      <c r="A59" s="15" t="s">
        <v>67</v>
      </c>
      <c r="B59" s="15" t="s">
        <v>66</v>
      </c>
      <c r="C59" s="15">
        <v>2366.94</v>
      </c>
      <c r="D59" s="15" t="s">
        <v>5</v>
      </c>
      <c r="E59" s="15">
        <v>29586.78</v>
      </c>
    </row>
    <row r="60" spans="1:5" ht="15.75" outlineLevel="1" thickBot="1">
      <c r="A60" s="11" t="s">
        <v>65</v>
      </c>
      <c r="B60" s="10"/>
      <c r="C60" s="10">
        <f>SUBTOTAL(9,C59:C59)</f>
        <v>2366.94</v>
      </c>
      <c r="D60" s="10"/>
      <c r="E60" s="10">
        <f>SUBTOTAL(9,E59:E59)</f>
        <v>29586.78</v>
      </c>
    </row>
    <row r="61" spans="1:5" s="16" customFormat="1" ht="15.75" outlineLevel="2" thickBot="1">
      <c r="A61" s="15" t="s">
        <v>64</v>
      </c>
      <c r="B61" s="15" t="s">
        <v>63</v>
      </c>
      <c r="C61" s="15">
        <v>4136.5200000000004</v>
      </c>
      <c r="D61" s="15" t="s">
        <v>5</v>
      </c>
      <c r="E61" s="15">
        <v>29546.639999999999</v>
      </c>
    </row>
    <row r="62" spans="1:5" ht="15.75" outlineLevel="1" thickBot="1">
      <c r="A62" s="11" t="s">
        <v>62</v>
      </c>
      <c r="B62" s="10"/>
      <c r="C62" s="10">
        <f>SUBTOTAL(9,C61:C61)</f>
        <v>4136.5200000000004</v>
      </c>
      <c r="D62" s="10"/>
      <c r="E62" s="10">
        <f>SUBTOTAL(9,E61:E61)</f>
        <v>29546.639999999999</v>
      </c>
    </row>
    <row r="63" spans="1:5" s="16" customFormat="1" ht="15.75" outlineLevel="2" thickBot="1">
      <c r="A63" s="15" t="s">
        <v>61</v>
      </c>
      <c r="B63" s="15" t="s">
        <v>60</v>
      </c>
      <c r="C63" s="15">
        <v>15680.99</v>
      </c>
      <c r="D63" s="15" t="s">
        <v>5</v>
      </c>
      <c r="E63" s="15">
        <v>29586.78</v>
      </c>
    </row>
    <row r="64" spans="1:5" ht="15.75" outlineLevel="1" thickBot="1">
      <c r="A64" s="11" t="s">
        <v>59</v>
      </c>
      <c r="B64" s="10"/>
      <c r="C64" s="10">
        <f>SUBTOTAL(9,C63:C63)</f>
        <v>15680.99</v>
      </c>
      <c r="D64" s="10"/>
      <c r="E64" s="10">
        <f>SUBTOTAL(9,E63:E63)</f>
        <v>29586.78</v>
      </c>
    </row>
    <row r="65" spans="1:5" s="16" customFormat="1" ht="15.75" outlineLevel="2" thickBot="1">
      <c r="A65" s="15" t="s">
        <v>39</v>
      </c>
      <c r="B65" s="15" t="s">
        <v>40</v>
      </c>
      <c r="C65" s="15">
        <v>642.34</v>
      </c>
      <c r="D65" s="15" t="s">
        <v>41</v>
      </c>
      <c r="E65" s="15">
        <v>1</v>
      </c>
    </row>
    <row r="66" spans="1:5" ht="15.75" outlineLevel="1" thickBot="1">
      <c r="A66" s="11" t="s">
        <v>58</v>
      </c>
      <c r="B66" s="10"/>
      <c r="C66" s="10">
        <f>SUBTOTAL(9,C65:C65)</f>
        <v>642.34</v>
      </c>
      <c r="D66" s="10"/>
      <c r="E66" s="10">
        <f>SUBTOTAL(9,E65:E65)</f>
        <v>1</v>
      </c>
    </row>
    <row r="67" spans="1:5" s="16" customFormat="1" ht="15.75" outlineLevel="2" thickBot="1">
      <c r="A67" s="15" t="s">
        <v>14</v>
      </c>
      <c r="B67" s="15" t="s">
        <v>14</v>
      </c>
      <c r="C67" s="15">
        <v>86.93</v>
      </c>
      <c r="D67" s="15" t="s">
        <v>6</v>
      </c>
      <c r="E67" s="15">
        <v>1</v>
      </c>
    </row>
    <row r="68" spans="1:5" ht="15.75" outlineLevel="1" thickBot="1">
      <c r="A68" s="11" t="s">
        <v>57</v>
      </c>
      <c r="B68" s="10"/>
      <c r="C68" s="10">
        <f>SUBTOTAL(9,C67:C67)</f>
        <v>86.93</v>
      </c>
      <c r="D68" s="10"/>
      <c r="E68" s="10">
        <f>SUBTOTAL(9,E67:E67)</f>
        <v>1</v>
      </c>
    </row>
    <row r="69" spans="1:5" s="16" customFormat="1" ht="15.75" outlineLevel="2" thickBot="1">
      <c r="A69" s="15" t="s">
        <v>42</v>
      </c>
      <c r="B69" s="15" t="s">
        <v>42</v>
      </c>
      <c r="C69" s="15">
        <v>540.28</v>
      </c>
      <c r="D69" s="15" t="s">
        <v>43</v>
      </c>
      <c r="E69" s="15">
        <v>2</v>
      </c>
    </row>
    <row r="70" spans="1:5" ht="15.75" outlineLevel="1" thickBot="1">
      <c r="A70" s="11" t="s">
        <v>56</v>
      </c>
      <c r="B70" s="10"/>
      <c r="C70" s="10">
        <f>SUBTOTAL(9,C69:C69)</f>
        <v>540.28</v>
      </c>
      <c r="D70" s="10"/>
      <c r="E70" s="10">
        <f>SUBTOTAL(9,E69:E69)</f>
        <v>2</v>
      </c>
    </row>
    <row r="71" spans="1:5" s="16" customFormat="1" ht="15.75" outlineLevel="2" thickBot="1">
      <c r="A71" s="15" t="s">
        <v>55</v>
      </c>
      <c r="B71" s="15" t="s">
        <v>55</v>
      </c>
      <c r="C71" s="15">
        <v>1994.1</v>
      </c>
      <c r="D71" s="15" t="s">
        <v>7</v>
      </c>
      <c r="E71" s="15">
        <v>10</v>
      </c>
    </row>
    <row r="72" spans="1:5" ht="15.75" outlineLevel="1" thickBot="1">
      <c r="A72" s="11" t="s">
        <v>54</v>
      </c>
      <c r="B72" s="10"/>
      <c r="C72" s="10">
        <f>SUBTOTAL(9,C71:C71)</f>
        <v>1994.1</v>
      </c>
      <c r="D72" s="10"/>
      <c r="E72" s="10">
        <f>SUBTOTAL(9,E71:E71)</f>
        <v>10</v>
      </c>
    </row>
    <row r="73" spans="1:5" s="16" customFormat="1" ht="15.75" outlineLevel="2" thickBot="1">
      <c r="A73" s="15" t="s">
        <v>53</v>
      </c>
      <c r="B73" s="15" t="s">
        <v>53</v>
      </c>
      <c r="C73" s="15">
        <v>1036.58</v>
      </c>
      <c r="D73" s="15" t="s">
        <v>6</v>
      </c>
      <c r="E73" s="15">
        <v>1</v>
      </c>
    </row>
    <row r="74" spans="1:5" ht="15.75" outlineLevel="1" thickBot="1">
      <c r="A74" s="11" t="s">
        <v>52</v>
      </c>
      <c r="B74" s="10"/>
      <c r="C74" s="10">
        <f>SUBTOTAL(9,C73:C73)</f>
        <v>1036.58</v>
      </c>
      <c r="D74" s="10"/>
      <c r="E74" s="10">
        <f>SUBTOTAL(9,E73:E73)</f>
        <v>1</v>
      </c>
    </row>
    <row r="75" spans="1:5" s="16" customFormat="1" ht="15.75" outlineLevel="2" thickBot="1">
      <c r="A75" s="15" t="s">
        <v>51</v>
      </c>
      <c r="B75" s="15" t="s">
        <v>51</v>
      </c>
      <c r="C75" s="15">
        <v>564.6</v>
      </c>
      <c r="D75" s="15" t="s">
        <v>6</v>
      </c>
      <c r="E75" s="15">
        <v>5</v>
      </c>
    </row>
    <row r="76" spans="1:5" ht="15.75" outlineLevel="1" thickBot="1">
      <c r="A76" s="11" t="s">
        <v>50</v>
      </c>
      <c r="B76" s="10"/>
      <c r="C76" s="10">
        <f>SUBTOTAL(9,C75:C75)</f>
        <v>564.6</v>
      </c>
      <c r="D76" s="10"/>
      <c r="E76" s="10">
        <f>SUBTOTAL(9,E75:E75)</f>
        <v>5</v>
      </c>
    </row>
    <row r="77" spans="1:5" s="16" customFormat="1" ht="15.75" outlineLevel="2" thickBot="1">
      <c r="A77" s="15" t="s">
        <v>49</v>
      </c>
      <c r="B77" s="15" t="s">
        <v>49</v>
      </c>
      <c r="C77" s="15">
        <v>1243.06</v>
      </c>
      <c r="D77" s="15" t="s">
        <v>23</v>
      </c>
      <c r="E77" s="15">
        <v>2</v>
      </c>
    </row>
    <row r="78" spans="1:5" ht="15.75" outlineLevel="1" thickBot="1">
      <c r="A78" s="11" t="s">
        <v>48</v>
      </c>
      <c r="B78" s="10"/>
      <c r="C78" s="10">
        <f>SUBTOTAL(9,C77:C77)</f>
        <v>1243.06</v>
      </c>
      <c r="D78" s="10"/>
      <c r="E78" s="10">
        <f>SUBTOTAL(9,E77:E77)</f>
        <v>2</v>
      </c>
    </row>
    <row r="79" spans="1:5" s="16" customFormat="1" ht="15.75" outlineLevel="2" thickBot="1">
      <c r="A79" s="15" t="s">
        <v>47</v>
      </c>
      <c r="B79" s="15" t="s">
        <v>46</v>
      </c>
      <c r="C79" s="15">
        <v>409.06</v>
      </c>
      <c r="D79" s="15" t="s">
        <v>6</v>
      </c>
      <c r="E79" s="15">
        <v>1</v>
      </c>
    </row>
    <row r="80" spans="1:5" ht="15.75" outlineLevel="1" thickBot="1">
      <c r="A80" s="11" t="s">
        <v>45</v>
      </c>
      <c r="B80" s="10"/>
      <c r="C80" s="10">
        <f>SUBTOTAL(9,C79:C79)</f>
        <v>409.06</v>
      </c>
      <c r="D80" s="10"/>
      <c r="E80" s="10">
        <f>SUBTOTAL(9,E79:E79)</f>
        <v>1</v>
      </c>
    </row>
    <row r="81" spans="1:5" ht="15.75" thickBot="1">
      <c r="A81" s="11" t="s">
        <v>44</v>
      </c>
      <c r="B81" s="10"/>
      <c r="C81" s="10">
        <f>SUBTOTAL(9,C6:C79)</f>
        <v>721219.02999999991</v>
      </c>
      <c r="D81" s="10"/>
      <c r="E81" s="10">
        <f>SUBTOTAL(9,E6:E79)</f>
        <v>484444.04000000015</v>
      </c>
    </row>
  </sheetData>
  <pageMargins left="0.70866141732283472" right="0.70866141732283472" top="0.74803149606299213" bottom="0.74803149606299213" header="0.31496062992125984" footer="0.31496062992125984"/>
  <pageSetup paperSize="9" scale="89" fitToHeight="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Лист1</vt:lpstr>
      <vt:lpstr>Лист1 (2)</vt:lpstr>
      <vt:lpstr>Лист2</vt:lpstr>
      <vt:lpstr>Лист3</vt:lpstr>
      <vt:lpstr>Лист1!Область_печати</vt:lpstr>
    </vt:vector>
  </TitlesOfParts>
  <Company>лидер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комп</dc:creator>
  <cp:lastModifiedBy>Пользователь</cp:lastModifiedBy>
  <cp:lastPrinted>2018-03-16T01:49:27Z</cp:lastPrinted>
  <dcterms:created xsi:type="dcterms:W3CDTF">2016-03-18T02:51:51Z</dcterms:created>
  <dcterms:modified xsi:type="dcterms:W3CDTF">2019-02-28T04:43:01Z</dcterms:modified>
</cp:coreProperties>
</file>