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Лист1!$A$1:$E$91</definedName>
  </definedNames>
  <calcPr calcId="124519" calcMode="manual"/>
</workbook>
</file>

<file path=xl/calcChain.xml><?xml version="1.0" encoding="utf-8"?>
<calcChain xmlns="http://schemas.openxmlformats.org/spreadsheetml/2006/main">
  <c r="C90" i="1"/>
  <c r="C89"/>
  <c r="C12"/>
  <c r="C8"/>
  <c r="C91" s="1"/>
  <c r="C9"/>
  <c r="C81"/>
  <c r="C73"/>
  <c r="C41"/>
  <c r="C30"/>
  <c r="C23"/>
  <c r="C20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7"/>
  <c r="E117"/>
  <c r="C119"/>
  <c r="E119"/>
  <c r="C121"/>
  <c r="E121"/>
  <c r="C122"/>
  <c r="E122"/>
  <c r="C11" i="1"/>
  <c r="C87"/>
  <c r="C77"/>
  <c r="C17"/>
  <c r="C14"/>
  <c r="C88" s="1"/>
  <c r="C86" l="1"/>
  <c r="B41" l="1"/>
  <c r="B81"/>
  <c r="B73"/>
  <c r="B71"/>
  <c r="B70" l="1"/>
  <c r="B87"/>
  <c r="B86" s="1"/>
  <c r="B80"/>
  <c r="B77"/>
  <c r="B76"/>
  <c r="B72"/>
  <c r="B20"/>
  <c r="B17"/>
  <c r="B14"/>
  <c r="B88" l="1"/>
</calcChain>
</file>

<file path=xl/sharedStrings.xml><?xml version="1.0" encoding="utf-8"?>
<sst xmlns="http://schemas.openxmlformats.org/spreadsheetml/2006/main" count="454" uniqueCount="188">
  <si>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</si>
  <si>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</si>
  <si>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</si>
  <si>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</si>
  <si>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</si>
  <si>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</si>
  <si>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</si>
  <si>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</si>
  <si>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</si>
  <si>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</si>
  <si>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</si>
  <si>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</si>
  <si>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</si>
  <si>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</si>
  <si>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Прочистка труб ХВС</t>
  </si>
  <si>
    <t>Смена труб ГВС д.20</t>
  </si>
  <si>
    <t>Смена труб ГВС д.32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</si>
  <si>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</si>
  <si>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</si>
  <si>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</si>
  <si>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</si>
  <si>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</si>
  <si>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</si>
  <si>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</si>
  <si>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</si>
  <si>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</si>
  <si>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</si>
  <si>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</si>
  <si>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</si>
  <si>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</si>
  <si>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</si>
  <si>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</si>
  <si>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</si>
  <si>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</si>
  <si>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</si>
  <si>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</si>
  <si>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</si>
  <si>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</si>
  <si>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</si>
  <si>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</si>
  <si>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</si>
  <si>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</si>
  <si>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</si>
  <si>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дом</t>
  </si>
  <si>
    <t>покраска теплового узла</t>
  </si>
  <si>
    <t>1м</t>
  </si>
  <si>
    <t>Адрес: ул. Чкалова, д. 18</t>
  </si>
  <si>
    <t>ИП Сенечкин С.Ю.</t>
  </si>
  <si>
    <t>Выезд а/машины по заявке</t>
  </si>
  <si>
    <t>выезд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</si>
  <si>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</si>
  <si>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</si>
  <si>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</si>
  <si>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замена светильников с лампой накаливания</t>
  </si>
  <si>
    <t>замена эл. лампочки накаливания</t>
  </si>
  <si>
    <t>замена эл.выключателя</t>
  </si>
  <si>
    <t>откачка воды</t>
  </si>
  <si>
    <t>м3</t>
  </si>
  <si>
    <t>прочистка канализационной сети внутренней</t>
  </si>
  <si>
    <t>регулировка теплоносителя</t>
  </si>
  <si>
    <t>Общий итог</t>
  </si>
  <si>
    <t>утепление теплового узла Итог</t>
  </si>
  <si>
    <t>утепление теплового узла</t>
  </si>
  <si>
    <t>ремонт кровли с использованием материала "Бикрост" Итог</t>
  </si>
  <si>
    <t>ремонт кровли с использованием материала "Бикрост"</t>
  </si>
  <si>
    <t>регулировка теплоносителя Итог</t>
  </si>
  <si>
    <t>прочистка канализационной сети дворовой Итог</t>
  </si>
  <si>
    <t>прочистка канализационной сети дворовой</t>
  </si>
  <si>
    <t>прочистка канализационной сети внутренней Итог</t>
  </si>
  <si>
    <t>покраска теплового узла Итог</t>
  </si>
  <si>
    <t>отключение отопления Итог</t>
  </si>
  <si>
    <t>1 дом</t>
  </si>
  <si>
    <t>отключение отопления</t>
  </si>
  <si>
    <t>откачка подвала ж\д Итог</t>
  </si>
  <si>
    <t>откачка подвала ж\д</t>
  </si>
  <si>
    <t>откачка воды Итог</t>
  </si>
  <si>
    <t>откачка  нечистот из подвала Итог</t>
  </si>
  <si>
    <t>откачка  нечистот из подвала</t>
  </si>
  <si>
    <t>осмотр сантехоборудования Итог</t>
  </si>
  <si>
    <t>осмотр сантехоборудования</t>
  </si>
  <si>
    <t>осмотр подвала Итог</t>
  </si>
  <si>
    <t>изготовление переноски Итог</t>
  </si>
  <si>
    <t>изготовление переноски</t>
  </si>
  <si>
    <t>замена эл.выключателя Итог</t>
  </si>
  <si>
    <t>замена эл. лампочки накаливания Итог</t>
  </si>
  <si>
    <t>замена стояка КНС Итог</t>
  </si>
  <si>
    <t>замена стояка КНС</t>
  </si>
  <si>
    <t>замена светильников с лампой накаливания Итог</t>
  </si>
  <si>
    <t>замена ливневки Итог</t>
  </si>
  <si>
    <t>замена ливневки</t>
  </si>
  <si>
    <t>замена врезки в квартире в полипропилене Итог</t>
  </si>
  <si>
    <t>замена врезки в квартире в полипропилене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</si>
  <si>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</si>
  <si>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</si>
  <si>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</si>
  <si>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</si>
  <si>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Чистка врезки Итог</t>
  </si>
  <si>
    <t>Чистка врезки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</si>
  <si>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</si>
  <si>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</si>
  <si>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</si>
  <si>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</si>
  <si>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</si>
  <si>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продухов изовером Итог</t>
  </si>
  <si>
    <t>Утепление продухов изовером</t>
  </si>
  <si>
    <t>Утепление вентпродухов изовером Итог</t>
  </si>
  <si>
    <t>Утепление вентпродухов изовером</t>
  </si>
  <si>
    <t>Устранение свищей хомутами Итог</t>
  </si>
  <si>
    <t>Установка светильников с датчиком на движение на этажных лес Итог</t>
  </si>
  <si>
    <t>Установка светильников с датчиком на движение на э</t>
  </si>
  <si>
    <t>Установка светильников с датчиком на движение на этажных лес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</si>
  <si>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</si>
  <si>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</si>
  <si>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</si>
  <si>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</si>
  <si>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</si>
  <si>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</si>
  <si>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</si>
  <si>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</si>
  <si>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</si>
  <si>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</si>
  <si>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</si>
  <si>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</si>
  <si>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</si>
  <si>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</si>
  <si>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</si>
  <si>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</si>
  <si>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</si>
  <si>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</si>
  <si>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</si>
  <si>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</si>
  <si>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канализации д. 100</t>
  </si>
  <si>
    <t>Смена труб ХВС д.20 Итог</t>
  </si>
  <si>
    <t>Смена труб ХВС д.20</t>
  </si>
  <si>
    <t>Смена труб ХВС д. 32 мм Итог</t>
  </si>
  <si>
    <t>Смена труб ХВС д. 32 мм</t>
  </si>
  <si>
    <t>Смена труб ППР д. 20 (ХВС ИЛИ ГВС, без сварочных работ) Итог</t>
  </si>
  <si>
    <t>Смена труб ППР д. 20 (ХВС ИЛИ ГВС, без сварочных р</t>
  </si>
  <si>
    <t>Смена труб ППР д. 20 (ХВС ИЛИ ГВС, без сварочных работ)</t>
  </si>
  <si>
    <t>Смена труб ГВС д.32 Итог</t>
  </si>
  <si>
    <t>Смена труб ГВС д.20 Итог</t>
  </si>
  <si>
    <t>Прочистка труб ливневой канализации Итог</t>
  </si>
  <si>
    <t>Прочистка труб ливневой канализации</t>
  </si>
  <si>
    <t>Прочистка труб ХВС Итог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</si>
  <si>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</si>
  <si>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</si>
  <si>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</si>
  <si>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Промывка водоподогревателя Итог</t>
  </si>
  <si>
    <t>Промывка водоподогревателя</t>
  </si>
  <si>
    <t>Подключение системы отопления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</si>
  <si>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</si>
  <si>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</si>
  <si>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</si>
  <si>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</si>
  <si>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</si>
  <si>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</si>
  <si>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электропроводки Итог</t>
  </si>
  <si>
    <t>Замена электропатрона (при закрытой арматуре) с материалом Итог</t>
  </si>
  <si>
    <t>Замена пакетных выключателей Итог</t>
  </si>
  <si>
    <t>Замена пакетных выключателей</t>
  </si>
  <si>
    <t>Закрытие и открытие стояков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</si>
  <si>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</si>
  <si>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</si>
  <si>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</si>
  <si>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</si>
  <si>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</si>
  <si>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</si>
  <si>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</si>
  <si>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</si>
  <si>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</si>
  <si>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</si>
  <si>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</si>
  <si>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</si>
  <si>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</si>
  <si>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</si>
  <si>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ЧКАЛОВА ул. д.18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</si>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</sst>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8" fillId="4" borderId="0" xfId="0" applyFont="1" applyFill="1"/>
    <xf numFmtId="0" fontId="9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43" fontId="8" fillId="4" borderId="0" xfId="3" applyFont="1" applyFill="1" applyAlignment="1">
      <alignment horizontal="center" vertical="center"/>
    </xf>
    <xf numFmtId="0" fontId="10" fillId="4" borderId="2" xfId="1" applyFont="1" applyFill="1" applyBorder="1" applyAlignment="1">
      <alignment horizontal="left" vertical="center"/>
    </xf>
    <xf numFmtId="164" fontId="10" fillId="4" borderId="2" xfId="1" applyNumberFormat="1" applyFont="1" applyFill="1" applyBorder="1" applyAlignment="1">
      <alignment horizontal="center" vertical="center" wrapText="1"/>
    </xf>
    <xf numFmtId="43" fontId="10" fillId="4" borderId="2" xfId="3" applyFont="1" applyFill="1" applyBorder="1" applyAlignment="1">
      <alignment vertical="center" wrapText="1"/>
    </xf>
    <xf numFmtId="0" fontId="11" fillId="4" borderId="2" xfId="2" applyFont="1" applyFill="1" applyBorder="1" applyAlignment="1" applyProtection="1">
      <alignment horizontal="center" vertical="center"/>
    </xf>
    <xf numFmtId="43" fontId="10" fillId="4" borderId="2" xfId="3" applyFont="1" applyFill="1" applyBorder="1" applyAlignment="1">
      <alignment horizontal="center" vertical="center"/>
    </xf>
    <xf numFmtId="0" fontId="2" fillId="4" borderId="0" xfId="0" applyFont="1" applyFill="1"/>
    <xf numFmtId="0" fontId="12" fillId="4" borderId="2" xfId="1" applyFont="1" applyFill="1" applyBorder="1" applyAlignment="1">
      <alignment horizontal="left" vertical="center"/>
    </xf>
    <xf numFmtId="164" fontId="12" fillId="4" borderId="2" xfId="1" applyNumberFormat="1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164" fontId="12" fillId="4" borderId="2" xfId="0" applyNumberFormat="1" applyFont="1" applyFill="1" applyBorder="1" applyAlignment="1">
      <alignment horizontal="center" vertical="center"/>
    </xf>
    <xf numFmtId="43" fontId="10" fillId="4" borderId="2" xfId="3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4" fillId="4" borderId="2" xfId="3" applyFont="1" applyFill="1" applyBorder="1" applyAlignment="1"/>
    <xf numFmtId="0" fontId="2" fillId="4" borderId="2" xfId="0" applyFont="1" applyFill="1" applyBorder="1" applyAlignment="1">
      <alignment horizontal="center"/>
    </xf>
    <xf numFmtId="0" fontId="4" fillId="4" borderId="0" xfId="0" applyFont="1" applyFill="1"/>
    <xf numFmtId="0" fontId="6" fillId="4" borderId="2" xfId="0" applyFont="1" applyFill="1" applyBorder="1" applyAlignment="1">
      <alignment horizontal="left" vertical="center" wrapText="1"/>
    </xf>
    <xf numFmtId="43" fontId="6" fillId="4" borderId="2" xfId="3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164" fontId="4" fillId="4" borderId="2" xfId="3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43" fontId="2" fillId="4" borderId="0" xfId="3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43" fontId="2" fillId="4" borderId="0" xfId="3" applyFont="1" applyFill="1" applyAlignment="1">
      <alignment horizontal="center" vertical="center"/>
    </xf>
    <xf numFmtId="43" fontId="12" fillId="4" borderId="2" xfId="3" applyFont="1" applyFill="1" applyBorder="1" applyAlignment="1">
      <alignment horizontal="center" wrapText="1"/>
    </xf>
    <xf numFmtId="4" fontId="14" fillId="4" borderId="5" xfId="0" applyNumberFormat="1" applyFont="1" applyFill="1" applyBorder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3" fontId="8" fillId="4" borderId="3" xfId="3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82" workbookViewId="0">
      <selection activeCell="A8" sqref="A8"/>
    </sheetView>
  </sheetViews>
  <sheetFormatPr defaultRowHeight="15" outlineLevelRow="2"/>
  <cols>
    <col min="1" max="1" width="64.7109375" style="47" customWidth="1"/>
    <col min="2" max="2" width="15.5703125" style="48" hidden="1" customWidth="1"/>
    <col min="3" max="3" width="20.42578125" style="49" customWidth="1"/>
    <col min="4" max="4" width="12.140625" style="50" customWidth="1"/>
    <col min="5" max="5" width="26.28515625" style="51" customWidth="1"/>
    <col min="6" max="6" width="0" style="16" hidden="1" customWidth="1"/>
    <col min="7" max="16384" width="9.140625" style="16"/>
  </cols>
  <sheetData>
    <row r="1" spans="1:5" s="7" customFormat="1" ht="66.75" customHeight="1">
      <c r="A1" s="54" t="s">
        <v>10</v>
      </c>
      <c r="B1" s="54"/>
      <c r="C1" s="54"/>
      <c r="D1" s="54"/>
      <c r="E1" s="54"/>
    </row>
    <row r="2" spans="1:5" s="7" customFormat="1" ht="15.75">
      <c r="A2" s="8" t="s">
        <v>46</v>
      </c>
      <c r="B2" s="9" t="s">
        <v>40</v>
      </c>
      <c r="C2" s="56" t="s">
        <v>177</v>
      </c>
      <c r="D2" s="56"/>
      <c r="E2" s="10"/>
    </row>
    <row r="3" spans="1:5" ht="57">
      <c r="A3" s="11" t="s">
        <v>3</v>
      </c>
      <c r="B3" s="12" t="s">
        <v>0</v>
      </c>
      <c r="C3" s="13" t="s">
        <v>41</v>
      </c>
      <c r="D3" s="14" t="s">
        <v>1</v>
      </c>
      <c r="E3" s="15" t="s">
        <v>2</v>
      </c>
    </row>
    <row r="4" spans="1:5">
      <c r="A4" s="11" t="s">
        <v>178</v>
      </c>
      <c r="B4" s="12"/>
      <c r="C4" s="13">
        <v>-150667.46420000005</v>
      </c>
      <c r="D4" s="14"/>
      <c r="E4" s="15"/>
    </row>
    <row r="5" spans="1:5">
      <c r="A5" s="57" t="s">
        <v>185</v>
      </c>
      <c r="B5" s="58"/>
      <c r="C5" s="58"/>
      <c r="D5" s="58"/>
      <c r="E5" s="59"/>
    </row>
    <row r="6" spans="1:5">
      <c r="A6" s="11" t="s">
        <v>179</v>
      </c>
      <c r="B6" s="12"/>
      <c r="C6" s="13">
        <v>749852.12</v>
      </c>
      <c r="D6" s="14"/>
      <c r="E6" s="15"/>
    </row>
    <row r="7" spans="1:5">
      <c r="A7" s="11" t="s">
        <v>180</v>
      </c>
      <c r="B7" s="12"/>
      <c r="C7" s="13">
        <v>822223.09</v>
      </c>
      <c r="D7" s="14"/>
      <c r="E7" s="15"/>
    </row>
    <row r="8" spans="1:5">
      <c r="A8" s="11" t="s">
        <v>187</v>
      </c>
      <c r="B8" s="12"/>
      <c r="C8" s="13">
        <f>C7-C6</f>
        <v>72370.969999999972</v>
      </c>
      <c r="D8" s="14"/>
      <c r="E8" s="15"/>
    </row>
    <row r="9" spans="1:5">
      <c r="A9" s="11" t="s">
        <v>11</v>
      </c>
      <c r="B9" s="12"/>
      <c r="C9" s="13">
        <f>C11+C10</f>
        <v>60010.559999999998</v>
      </c>
      <c r="D9" s="14"/>
      <c r="E9" s="15"/>
    </row>
    <row r="10" spans="1:5">
      <c r="A10" s="17" t="s">
        <v>47</v>
      </c>
      <c r="B10" s="18"/>
      <c r="C10" s="53">
        <v>46466.879999999997</v>
      </c>
      <c r="D10" s="14"/>
      <c r="E10" s="19"/>
    </row>
    <row r="11" spans="1:5">
      <c r="A11" s="17" t="s">
        <v>12</v>
      </c>
      <c r="B11" s="18"/>
      <c r="C11" s="52">
        <f>528.64*12+600*12</f>
        <v>13543.68</v>
      </c>
      <c r="D11" s="14"/>
      <c r="E11" s="19"/>
    </row>
    <row r="12" spans="1:5">
      <c r="A12" s="20" t="s">
        <v>181</v>
      </c>
      <c r="B12" s="21"/>
      <c r="C12" s="22">
        <f>C6+C9</f>
        <v>809862.67999999993</v>
      </c>
      <c r="D12" s="23"/>
      <c r="E12" s="19"/>
    </row>
    <row r="13" spans="1:5">
      <c r="A13" s="55" t="s">
        <v>13</v>
      </c>
      <c r="B13" s="55"/>
      <c r="C13" s="55"/>
      <c r="D13" s="55"/>
      <c r="E13" s="55"/>
    </row>
    <row r="14" spans="1:5" ht="15.75" thickBot="1">
      <c r="A14" s="24" t="s">
        <v>17</v>
      </c>
      <c r="B14" s="25" t="e">
        <f>#REF!</f>
        <v>#REF!</v>
      </c>
      <c r="C14" s="26">
        <f>C15+C16</f>
        <v>120477.03</v>
      </c>
      <c r="D14" s="27"/>
      <c r="E14" s="28"/>
    </row>
    <row r="15" spans="1:5" s="30" customFormat="1" ht="15.75" outlineLevel="2" thickBot="1">
      <c r="A15" s="29" t="s">
        <v>116</v>
      </c>
      <c r="B15" s="29" t="s">
        <v>115</v>
      </c>
      <c r="C15" s="29">
        <v>62360.74</v>
      </c>
      <c r="D15" s="29" t="s">
        <v>5</v>
      </c>
      <c r="E15" s="29">
        <v>16324.8</v>
      </c>
    </row>
    <row r="16" spans="1:5" s="30" customFormat="1" ht="15.75" outlineLevel="2" thickBot="1">
      <c r="A16" s="29" t="s">
        <v>113</v>
      </c>
      <c r="B16" s="29" t="s">
        <v>112</v>
      </c>
      <c r="C16" s="29">
        <v>58116.29</v>
      </c>
      <c r="D16" s="29" t="s">
        <v>5</v>
      </c>
      <c r="E16" s="29">
        <v>16324.8</v>
      </c>
    </row>
    <row r="17" spans="1:5" ht="29.25" thickBot="1">
      <c r="A17" s="24" t="s">
        <v>18</v>
      </c>
      <c r="B17" s="25" t="str">
        <f>B19</f>
        <v>Уборка МОП 3,4 кв. 2018г. К=0,8</v>
      </c>
      <c r="C17" s="26">
        <f>C19+C18</f>
        <v>46688.94</v>
      </c>
      <c r="D17" s="27"/>
      <c r="E17" s="28"/>
    </row>
    <row r="18" spans="1:5" s="30" customFormat="1" ht="15.75" outlineLevel="2" thickBot="1">
      <c r="A18" s="29" t="s">
        <v>125</v>
      </c>
      <c r="B18" s="29" t="s">
        <v>125</v>
      </c>
      <c r="C18" s="29">
        <v>20242.740000000002</v>
      </c>
      <c r="D18" s="29" t="s">
        <v>5</v>
      </c>
      <c r="E18" s="29">
        <v>16324.8</v>
      </c>
    </row>
    <row r="19" spans="1:5" s="30" customFormat="1" ht="15.75" outlineLevel="2" thickBot="1">
      <c r="A19" s="29" t="s">
        <v>123</v>
      </c>
      <c r="B19" s="29" t="s">
        <v>123</v>
      </c>
      <c r="C19" s="29">
        <v>26446.2</v>
      </c>
      <c r="D19" s="29" t="s">
        <v>5</v>
      </c>
      <c r="E19" s="29">
        <v>16324.8</v>
      </c>
    </row>
    <row r="20" spans="1:5" ht="15.75" thickBot="1">
      <c r="A20" s="24" t="s">
        <v>19</v>
      </c>
      <c r="B20" s="31" t="e">
        <f>B21+B22</f>
        <v>#VALUE!</v>
      </c>
      <c r="C20" s="26">
        <f>C21+C22</f>
        <v>71069.8</v>
      </c>
      <c r="D20" s="32"/>
      <c r="E20" s="33"/>
    </row>
    <row r="21" spans="1:5" s="30" customFormat="1" ht="15.75" outlineLevel="2" thickBot="1">
      <c r="A21" s="29" t="s">
        <v>170</v>
      </c>
      <c r="B21" s="29" t="s">
        <v>170</v>
      </c>
      <c r="C21" s="29">
        <v>34432</v>
      </c>
      <c r="D21" s="29" t="s">
        <v>20</v>
      </c>
      <c r="E21" s="29">
        <v>640</v>
      </c>
    </row>
    <row r="22" spans="1:5" s="30" customFormat="1" ht="15.75" outlineLevel="2" thickBot="1">
      <c r="A22" s="29" t="s">
        <v>168</v>
      </c>
      <c r="B22" s="29" t="s">
        <v>168</v>
      </c>
      <c r="C22" s="29">
        <v>36637.800000000003</v>
      </c>
      <c r="D22" s="29" t="s">
        <v>20</v>
      </c>
      <c r="E22" s="29">
        <v>681</v>
      </c>
    </row>
    <row r="23" spans="1:5" ht="43.5" thickBot="1">
      <c r="A23" s="24" t="s">
        <v>21</v>
      </c>
      <c r="B23" s="25"/>
      <c r="C23" s="26">
        <f>SUM(C24:C29)</f>
        <v>13157.78</v>
      </c>
      <c r="D23" s="27"/>
      <c r="E23" s="28"/>
    </row>
    <row r="24" spans="1:5" s="30" customFormat="1" ht="15.75" outlineLevel="2" thickBot="1">
      <c r="A24" s="29" t="s">
        <v>165</v>
      </c>
      <c r="B24" s="29" t="s">
        <v>165</v>
      </c>
      <c r="C24" s="29">
        <v>1305.98</v>
      </c>
      <c r="D24" s="29" t="s">
        <v>5</v>
      </c>
      <c r="E24" s="29">
        <v>16324.8</v>
      </c>
    </row>
    <row r="25" spans="1:5" s="30" customFormat="1" ht="15.75" outlineLevel="2" thickBot="1">
      <c r="A25" s="29" t="s">
        <v>163</v>
      </c>
      <c r="B25" s="29" t="s">
        <v>162</v>
      </c>
      <c r="C25" s="29">
        <v>1469.23</v>
      </c>
      <c r="D25" s="29" t="s">
        <v>5</v>
      </c>
      <c r="E25" s="29">
        <v>16324.8</v>
      </c>
    </row>
    <row r="26" spans="1:5" s="30" customFormat="1" ht="15.75" outlineLevel="2" thickBot="1">
      <c r="A26" s="29" t="s">
        <v>102</v>
      </c>
      <c r="B26" s="29" t="s">
        <v>102</v>
      </c>
      <c r="C26" s="29">
        <v>1240.68</v>
      </c>
      <c r="D26" s="29" t="s">
        <v>5</v>
      </c>
      <c r="E26" s="29">
        <v>16324.8</v>
      </c>
    </row>
    <row r="27" spans="1:5" s="30" customFormat="1" ht="15.75" outlineLevel="2" thickBot="1">
      <c r="A27" s="29" t="s">
        <v>100</v>
      </c>
      <c r="B27" s="29" t="s">
        <v>99</v>
      </c>
      <c r="C27" s="29">
        <v>1305.98</v>
      </c>
      <c r="D27" s="29" t="s">
        <v>5</v>
      </c>
      <c r="E27" s="29">
        <v>16324.8</v>
      </c>
    </row>
    <row r="28" spans="1:5" s="30" customFormat="1" ht="15.75" outlineLevel="2" thickBot="1">
      <c r="A28" s="29" t="s">
        <v>22</v>
      </c>
      <c r="B28" s="29" t="s">
        <v>23</v>
      </c>
      <c r="C28" s="29">
        <v>1469.24</v>
      </c>
      <c r="D28" s="29" t="s">
        <v>5</v>
      </c>
      <c r="E28" s="29">
        <v>16324.8</v>
      </c>
    </row>
    <row r="29" spans="1:5" s="30" customFormat="1" ht="15.75" outlineLevel="2" thickBot="1">
      <c r="A29" s="29" t="s">
        <v>94</v>
      </c>
      <c r="B29" s="29" t="s">
        <v>93</v>
      </c>
      <c r="C29" s="29">
        <v>6366.67</v>
      </c>
      <c r="D29" s="29" t="s">
        <v>5</v>
      </c>
      <c r="E29" s="29">
        <v>16324.8</v>
      </c>
    </row>
    <row r="30" spans="1:5" ht="43.5" outlineLevel="1" thickBot="1">
      <c r="A30" s="24" t="s">
        <v>24</v>
      </c>
      <c r="B30" s="34"/>
      <c r="C30" s="35">
        <f>SUM(C31:C40)</f>
        <v>45614.55</v>
      </c>
      <c r="D30" s="36"/>
      <c r="E30" s="36"/>
    </row>
    <row r="31" spans="1:5" s="30" customFormat="1" ht="15.75" outlineLevel="2" thickBot="1">
      <c r="A31" s="29" t="s">
        <v>159</v>
      </c>
      <c r="B31" s="29" t="s">
        <v>159</v>
      </c>
      <c r="C31" s="29">
        <v>395.71</v>
      </c>
      <c r="D31" s="29" t="s">
        <v>6</v>
      </c>
      <c r="E31" s="29">
        <v>1</v>
      </c>
    </row>
    <row r="32" spans="1:5" s="30" customFormat="1" ht="15.75" outlineLevel="2" thickBot="1">
      <c r="A32" s="29" t="s">
        <v>50</v>
      </c>
      <c r="B32" s="29" t="s">
        <v>51</v>
      </c>
      <c r="C32" s="29">
        <v>646.79999999999995</v>
      </c>
      <c r="D32" s="29" t="s">
        <v>6</v>
      </c>
      <c r="E32" s="29">
        <v>3</v>
      </c>
    </row>
    <row r="33" spans="1:6" s="30" customFormat="1" ht="15.75" outlineLevel="2" thickBot="1">
      <c r="A33" s="29" t="s">
        <v>52</v>
      </c>
      <c r="B33" s="29" t="s">
        <v>52</v>
      </c>
      <c r="C33" s="29">
        <v>841.45</v>
      </c>
      <c r="D33" s="29" t="s">
        <v>7</v>
      </c>
      <c r="E33" s="29">
        <v>4.7</v>
      </c>
    </row>
    <row r="34" spans="1:6" s="30" customFormat="1" ht="15.75" outlineLevel="2" thickBot="1">
      <c r="A34" s="29" t="s">
        <v>146</v>
      </c>
      <c r="B34" s="29" t="s">
        <v>145</v>
      </c>
      <c r="C34" s="29">
        <v>550.20000000000005</v>
      </c>
      <c r="D34" s="29" t="s">
        <v>6</v>
      </c>
      <c r="E34" s="29">
        <v>2</v>
      </c>
    </row>
    <row r="35" spans="1:6" s="30" customFormat="1" ht="15.75" outlineLevel="2" thickBot="1">
      <c r="A35" s="29" t="s">
        <v>110</v>
      </c>
      <c r="B35" s="29" t="s">
        <v>109</v>
      </c>
      <c r="C35" s="29">
        <v>4434.18</v>
      </c>
      <c r="D35" s="29" t="s">
        <v>6</v>
      </c>
      <c r="E35" s="29">
        <v>2</v>
      </c>
    </row>
    <row r="36" spans="1:6" s="30" customFormat="1" ht="15.75" outlineLevel="2" thickBot="1">
      <c r="A36" s="29" t="s">
        <v>53</v>
      </c>
      <c r="B36" s="29" t="s">
        <v>53</v>
      </c>
      <c r="C36" s="29">
        <v>839.34</v>
      </c>
      <c r="D36" s="29" t="s">
        <v>6</v>
      </c>
      <c r="E36" s="29">
        <v>2</v>
      </c>
    </row>
    <row r="37" spans="1:6" s="30" customFormat="1" ht="15.75" outlineLevel="2" thickBot="1">
      <c r="A37" s="29" t="s">
        <v>54</v>
      </c>
      <c r="B37" s="29" t="s">
        <v>54</v>
      </c>
      <c r="C37" s="29">
        <v>2694.83</v>
      </c>
      <c r="D37" s="29" t="s">
        <v>6</v>
      </c>
      <c r="E37" s="29">
        <v>31</v>
      </c>
    </row>
    <row r="38" spans="1:6" s="30" customFormat="1" ht="15.75" outlineLevel="2" thickBot="1">
      <c r="A38" s="29" t="s">
        <v>55</v>
      </c>
      <c r="B38" s="29" t="s">
        <v>55</v>
      </c>
      <c r="C38" s="29">
        <v>536.52</v>
      </c>
      <c r="D38" s="29" t="s">
        <v>6</v>
      </c>
      <c r="E38" s="29">
        <v>3</v>
      </c>
    </row>
    <row r="39" spans="1:6" s="30" customFormat="1" ht="15.75" outlineLevel="2" thickBot="1">
      <c r="A39" s="29" t="s">
        <v>82</v>
      </c>
      <c r="B39" s="29" t="s">
        <v>82</v>
      </c>
      <c r="C39" s="29">
        <v>248.72</v>
      </c>
      <c r="D39" s="29" t="s">
        <v>45</v>
      </c>
      <c r="E39" s="29">
        <v>4</v>
      </c>
    </row>
    <row r="40" spans="1:6" s="30" customFormat="1" ht="15.75" outlineLevel="2" thickBot="1">
      <c r="A40" s="29" t="s">
        <v>64</v>
      </c>
      <c r="B40" s="29" t="s">
        <v>64</v>
      </c>
      <c r="C40" s="29">
        <v>34426.800000000003</v>
      </c>
      <c r="D40" s="29" t="s">
        <v>5</v>
      </c>
      <c r="E40" s="29">
        <v>90</v>
      </c>
    </row>
    <row r="41" spans="1:6" ht="43.5" thickBot="1">
      <c r="A41" s="24" t="s">
        <v>25</v>
      </c>
      <c r="B41" s="25">
        <f>SUM(B42:B49)</f>
        <v>0</v>
      </c>
      <c r="C41" s="26">
        <f>SUM(C42:C69)</f>
        <v>109759.92</v>
      </c>
      <c r="D41" s="27"/>
      <c r="E41" s="28"/>
      <c r="F41" s="37" t="s">
        <v>4</v>
      </c>
    </row>
    <row r="42" spans="1:6" s="30" customFormat="1" ht="15.75" outlineLevel="2" thickBot="1">
      <c r="A42" s="29" t="s">
        <v>48</v>
      </c>
      <c r="B42" s="29" t="s">
        <v>48</v>
      </c>
      <c r="C42" s="29">
        <v>484.53</v>
      </c>
      <c r="D42" s="29" t="s">
        <v>49</v>
      </c>
      <c r="E42" s="29">
        <v>1</v>
      </c>
    </row>
    <row r="43" spans="1:6" s="30" customFormat="1" ht="15.75" outlineLevel="2" thickBot="1">
      <c r="A43" s="29" t="s">
        <v>26</v>
      </c>
      <c r="B43" s="29" t="s">
        <v>26</v>
      </c>
      <c r="C43" s="29">
        <v>4856.16</v>
      </c>
      <c r="D43" s="29" t="s">
        <v>27</v>
      </c>
      <c r="E43" s="29">
        <v>6</v>
      </c>
    </row>
    <row r="44" spans="1:6" s="30" customFormat="1" ht="15.75" outlineLevel="2" thickBot="1">
      <c r="A44" s="29" t="s">
        <v>42</v>
      </c>
      <c r="B44" s="29" t="s">
        <v>42</v>
      </c>
      <c r="C44" s="29">
        <v>289.19</v>
      </c>
      <c r="D44" s="29" t="s">
        <v>6</v>
      </c>
      <c r="E44" s="29">
        <v>1</v>
      </c>
    </row>
    <row r="45" spans="1:6" s="30" customFormat="1" ht="15.75" outlineLevel="2" thickBot="1">
      <c r="A45" s="29" t="s">
        <v>148</v>
      </c>
      <c r="B45" s="29" t="s">
        <v>148</v>
      </c>
      <c r="C45" s="29">
        <v>14028.03</v>
      </c>
      <c r="D45" s="29" t="s">
        <v>6</v>
      </c>
      <c r="E45" s="29">
        <v>1</v>
      </c>
    </row>
    <row r="46" spans="1:6" s="30" customFormat="1" ht="15.75" outlineLevel="2" thickBot="1">
      <c r="A46" s="29" t="s">
        <v>14</v>
      </c>
      <c r="B46" s="29" t="s">
        <v>14</v>
      </c>
      <c r="C46" s="29">
        <v>568.95000000000005</v>
      </c>
      <c r="D46" s="29" t="s">
        <v>7</v>
      </c>
      <c r="E46" s="29">
        <v>1.5</v>
      </c>
    </row>
    <row r="47" spans="1:6" s="30" customFormat="1" ht="15.75" outlineLevel="2" thickBot="1">
      <c r="A47" s="29" t="s">
        <v>142</v>
      </c>
      <c r="B47" s="29" t="s">
        <v>142</v>
      </c>
      <c r="C47" s="29">
        <v>1103.58</v>
      </c>
      <c r="D47" s="29" t="s">
        <v>7</v>
      </c>
      <c r="E47" s="29">
        <v>3</v>
      </c>
    </row>
    <row r="48" spans="1:6" s="30" customFormat="1" ht="15.75" outlineLevel="2" thickBot="1">
      <c r="A48" s="29" t="s">
        <v>15</v>
      </c>
      <c r="B48" s="29" t="s">
        <v>15</v>
      </c>
      <c r="C48" s="29">
        <v>1030</v>
      </c>
      <c r="D48" s="29" t="s">
        <v>7</v>
      </c>
      <c r="E48" s="29">
        <v>1</v>
      </c>
    </row>
    <row r="49" spans="1:5" s="30" customFormat="1" ht="15.75" outlineLevel="2" thickBot="1">
      <c r="A49" s="29" t="s">
        <v>16</v>
      </c>
      <c r="B49" s="29" t="s">
        <v>16</v>
      </c>
      <c r="C49" s="29">
        <v>6389.15</v>
      </c>
      <c r="D49" s="29" t="s">
        <v>45</v>
      </c>
      <c r="E49" s="29">
        <v>5</v>
      </c>
    </row>
    <row r="50" spans="1:5" s="30" customFormat="1" ht="15.75" outlineLevel="2" thickBot="1">
      <c r="A50" s="29" t="s">
        <v>138</v>
      </c>
      <c r="B50" s="29" t="s">
        <v>137</v>
      </c>
      <c r="C50" s="29">
        <v>497.66</v>
      </c>
      <c r="D50" s="29" t="s">
        <v>7</v>
      </c>
      <c r="E50" s="29">
        <v>0.5</v>
      </c>
    </row>
    <row r="51" spans="1:5" s="30" customFormat="1" ht="15.75" outlineLevel="2" thickBot="1">
      <c r="A51" s="29" t="s">
        <v>135</v>
      </c>
      <c r="B51" s="29" t="s">
        <v>135</v>
      </c>
      <c r="C51" s="29">
        <v>14450.56</v>
      </c>
      <c r="D51" s="29" t="s">
        <v>7</v>
      </c>
      <c r="E51" s="29">
        <v>16</v>
      </c>
    </row>
    <row r="52" spans="1:5" s="30" customFormat="1" ht="15.75" outlineLevel="2" thickBot="1">
      <c r="A52" s="29" t="s">
        <v>133</v>
      </c>
      <c r="B52" s="29" t="s">
        <v>133</v>
      </c>
      <c r="C52" s="29">
        <v>2575</v>
      </c>
      <c r="D52" s="29" t="s">
        <v>45</v>
      </c>
      <c r="E52" s="29">
        <v>2.5</v>
      </c>
    </row>
    <row r="53" spans="1:5" s="30" customFormat="1" ht="15.75" outlineLevel="2" thickBot="1">
      <c r="A53" s="29" t="s">
        <v>131</v>
      </c>
      <c r="B53" s="29" t="s">
        <v>131</v>
      </c>
      <c r="C53" s="29">
        <v>7128.23</v>
      </c>
      <c r="D53" s="29" t="s">
        <v>7</v>
      </c>
      <c r="E53" s="29">
        <v>6.5</v>
      </c>
    </row>
    <row r="54" spans="1:5" s="30" customFormat="1" ht="15.75" outlineLevel="2" thickBot="1">
      <c r="A54" s="29" t="s">
        <v>39</v>
      </c>
      <c r="B54" s="29" t="s">
        <v>39</v>
      </c>
      <c r="C54" s="29">
        <v>1077.5999999999999</v>
      </c>
      <c r="D54" s="29" t="s">
        <v>6</v>
      </c>
      <c r="E54" s="29">
        <v>6</v>
      </c>
    </row>
    <row r="55" spans="1:5" s="30" customFormat="1" ht="15.75" outlineLevel="2" thickBot="1">
      <c r="A55" s="29" t="s">
        <v>97</v>
      </c>
      <c r="B55" s="29" t="s">
        <v>97</v>
      </c>
      <c r="C55" s="29">
        <v>1444.65</v>
      </c>
      <c r="D55" s="29" t="s">
        <v>6</v>
      </c>
      <c r="E55" s="29">
        <v>1</v>
      </c>
    </row>
    <row r="56" spans="1:5" s="30" customFormat="1" ht="15.75" outlineLevel="2" thickBot="1">
      <c r="A56" s="29" t="s">
        <v>91</v>
      </c>
      <c r="B56" s="29" t="s">
        <v>91</v>
      </c>
      <c r="C56" s="29">
        <v>939.41</v>
      </c>
      <c r="D56" s="29" t="s">
        <v>6</v>
      </c>
      <c r="E56" s="29">
        <v>1</v>
      </c>
    </row>
    <row r="57" spans="1:5" s="30" customFormat="1" ht="15.75" outlineLevel="2" thickBot="1">
      <c r="A57" s="29" t="s">
        <v>89</v>
      </c>
      <c r="B57" s="29" t="s">
        <v>89</v>
      </c>
      <c r="C57" s="29">
        <v>3982.64</v>
      </c>
      <c r="D57" s="29" t="s">
        <v>7</v>
      </c>
      <c r="E57" s="29">
        <v>8</v>
      </c>
    </row>
    <row r="58" spans="1:5" s="30" customFormat="1" ht="15.75" outlineLevel="2" thickBot="1">
      <c r="A58" s="29" t="s">
        <v>86</v>
      </c>
      <c r="B58" s="29" t="s">
        <v>86</v>
      </c>
      <c r="C58" s="29">
        <v>29271</v>
      </c>
      <c r="D58" s="29" t="s">
        <v>27</v>
      </c>
      <c r="E58" s="29">
        <v>1</v>
      </c>
    </row>
    <row r="59" spans="1:5" s="30" customFormat="1" ht="15.75" outlineLevel="2" thickBot="1">
      <c r="A59" s="29" t="s">
        <v>37</v>
      </c>
      <c r="B59" s="29" t="s">
        <v>37</v>
      </c>
      <c r="C59" s="29">
        <v>4322.24</v>
      </c>
      <c r="D59" s="29" t="s">
        <v>38</v>
      </c>
      <c r="E59" s="29">
        <v>16</v>
      </c>
    </row>
    <row r="60" spans="1:5" s="30" customFormat="1" ht="15.75" outlineLevel="2" thickBot="1">
      <c r="A60" s="29" t="s">
        <v>79</v>
      </c>
      <c r="B60" s="29" t="s">
        <v>79</v>
      </c>
      <c r="C60" s="29">
        <v>154.88</v>
      </c>
      <c r="D60" s="29" t="s">
        <v>6</v>
      </c>
      <c r="E60" s="29">
        <v>1</v>
      </c>
    </row>
    <row r="61" spans="1:5" s="30" customFormat="1" ht="15.75" outlineLevel="2" thickBot="1">
      <c r="A61" s="29" t="s">
        <v>77</v>
      </c>
      <c r="B61" s="29" t="s">
        <v>77</v>
      </c>
      <c r="C61" s="29">
        <v>581.79999999999995</v>
      </c>
      <c r="D61" s="29" t="s">
        <v>57</v>
      </c>
      <c r="E61" s="29">
        <v>20</v>
      </c>
    </row>
    <row r="62" spans="1:5" s="30" customFormat="1" ht="15.75" outlineLevel="2" thickBot="1">
      <c r="A62" s="29" t="s">
        <v>56</v>
      </c>
      <c r="B62" s="29" t="s">
        <v>56</v>
      </c>
      <c r="C62" s="29">
        <v>457.05</v>
      </c>
      <c r="D62" s="29" t="s">
        <v>57</v>
      </c>
      <c r="E62" s="29">
        <v>3</v>
      </c>
    </row>
    <row r="63" spans="1:5" s="30" customFormat="1" ht="15.75" outlineLevel="2" thickBot="1">
      <c r="A63" s="29" t="s">
        <v>74</v>
      </c>
      <c r="B63" s="29" t="s">
        <v>74</v>
      </c>
      <c r="C63" s="29">
        <v>1189.28</v>
      </c>
      <c r="D63" s="29" t="s">
        <v>57</v>
      </c>
      <c r="E63" s="29">
        <v>8</v>
      </c>
    </row>
    <row r="64" spans="1:5" s="30" customFormat="1" ht="15.75" outlineLevel="2" thickBot="1">
      <c r="A64" s="29" t="s">
        <v>72</v>
      </c>
      <c r="B64" s="29" t="s">
        <v>72</v>
      </c>
      <c r="C64" s="29">
        <v>932.54</v>
      </c>
      <c r="D64" s="29" t="s">
        <v>71</v>
      </c>
      <c r="E64" s="29">
        <v>1</v>
      </c>
    </row>
    <row r="65" spans="1:5" s="30" customFormat="1" ht="15.75" outlineLevel="2" thickBot="1">
      <c r="A65" s="29" t="s">
        <v>44</v>
      </c>
      <c r="B65" s="29" t="s">
        <v>44</v>
      </c>
      <c r="C65" s="29">
        <v>1328.09</v>
      </c>
      <c r="D65" s="29" t="s">
        <v>6</v>
      </c>
      <c r="E65" s="29">
        <v>1</v>
      </c>
    </row>
    <row r="66" spans="1:5" s="30" customFormat="1" ht="15.75" outlineLevel="2" thickBot="1">
      <c r="A66" s="29" t="s">
        <v>58</v>
      </c>
      <c r="B66" s="29" t="s">
        <v>58</v>
      </c>
      <c r="C66" s="29">
        <v>5583.48</v>
      </c>
      <c r="D66" s="29" t="s">
        <v>7</v>
      </c>
      <c r="E66" s="29">
        <v>28</v>
      </c>
    </row>
    <row r="67" spans="1:5" s="30" customFormat="1" ht="15.75" outlineLevel="2" thickBot="1">
      <c r="A67" s="29" t="s">
        <v>67</v>
      </c>
      <c r="B67" s="29" t="s">
        <v>67</v>
      </c>
      <c r="C67" s="29">
        <v>2241.6799999999998</v>
      </c>
      <c r="D67" s="29" t="s">
        <v>7</v>
      </c>
      <c r="E67" s="29">
        <v>8</v>
      </c>
    </row>
    <row r="68" spans="1:5" s="30" customFormat="1" ht="15.75" outlineLevel="2" thickBot="1">
      <c r="A68" s="29" t="s">
        <v>59</v>
      </c>
      <c r="B68" s="29" t="s">
        <v>59</v>
      </c>
      <c r="C68" s="29">
        <v>432.54</v>
      </c>
      <c r="D68" s="29" t="s">
        <v>43</v>
      </c>
      <c r="E68" s="29">
        <v>1</v>
      </c>
    </row>
    <row r="69" spans="1:5" s="30" customFormat="1" ht="15.75" outlineLevel="2" thickBot="1">
      <c r="A69" s="29" t="s">
        <v>62</v>
      </c>
      <c r="B69" s="29" t="s">
        <v>62</v>
      </c>
      <c r="C69" s="29">
        <v>2420</v>
      </c>
      <c r="D69" s="29" t="s">
        <v>5</v>
      </c>
      <c r="E69" s="29">
        <v>5</v>
      </c>
    </row>
    <row r="70" spans="1:5" ht="28.5">
      <c r="A70" s="24" t="s">
        <v>28</v>
      </c>
      <c r="B70" s="25" t="e">
        <f>#REF!+#REF!</f>
        <v>#REF!</v>
      </c>
      <c r="C70" s="26">
        <v>0</v>
      </c>
      <c r="D70" s="27"/>
      <c r="E70" s="28"/>
    </row>
    <row r="71" spans="1:5" ht="28.5">
      <c r="A71" s="24" t="s">
        <v>29</v>
      </c>
      <c r="B71" s="25" t="e">
        <f>SUM(#REF!)</f>
        <v>#REF!</v>
      </c>
      <c r="C71" s="26">
        <v>0</v>
      </c>
      <c r="D71" s="27"/>
      <c r="E71" s="28"/>
    </row>
    <row r="72" spans="1:5" ht="28.5">
      <c r="A72" s="24" t="s">
        <v>30</v>
      </c>
      <c r="B72" s="25" t="e">
        <f>#REF!</f>
        <v>#REF!</v>
      </c>
      <c r="C72" s="26">
        <v>0</v>
      </c>
      <c r="D72" s="27"/>
      <c r="E72" s="28"/>
    </row>
    <row r="73" spans="1:5" ht="29.25" thickBot="1">
      <c r="A73" s="24" t="s">
        <v>31</v>
      </c>
      <c r="B73" s="25" t="e">
        <f>#REF!+#REF!</f>
        <v>#REF!</v>
      </c>
      <c r="C73" s="26">
        <f>C74+C75</f>
        <v>1816.13</v>
      </c>
      <c r="D73" s="27"/>
      <c r="E73" s="28"/>
    </row>
    <row r="74" spans="1:5" s="30" customFormat="1" ht="15.75" outlineLevel="2" thickBot="1">
      <c r="A74" s="29" t="s">
        <v>106</v>
      </c>
      <c r="B74" s="29" t="s">
        <v>106</v>
      </c>
      <c r="C74" s="29">
        <v>1203.54</v>
      </c>
      <c r="D74" s="29" t="s">
        <v>6</v>
      </c>
      <c r="E74" s="29">
        <v>3</v>
      </c>
    </row>
    <row r="75" spans="1:5" s="30" customFormat="1" ht="15.75" outlineLevel="2" thickBot="1">
      <c r="A75" s="29" t="s">
        <v>104</v>
      </c>
      <c r="B75" s="29" t="s">
        <v>104</v>
      </c>
      <c r="C75" s="29">
        <v>612.59</v>
      </c>
      <c r="D75" s="29" t="s">
        <v>5</v>
      </c>
      <c r="E75" s="29">
        <v>1.5</v>
      </c>
    </row>
    <row r="76" spans="1:5" ht="28.5">
      <c r="A76" s="24" t="s">
        <v>32</v>
      </c>
      <c r="B76" s="25" t="e">
        <f>#REF!</f>
        <v>#REF!</v>
      </c>
      <c r="C76" s="26">
        <v>0</v>
      </c>
      <c r="D76" s="27"/>
      <c r="E76" s="28"/>
    </row>
    <row r="77" spans="1:5" ht="29.25" thickBot="1">
      <c r="A77" s="24" t="s">
        <v>33</v>
      </c>
      <c r="B77" s="25" t="e">
        <f>B78+#REF!</f>
        <v>#VALUE!</v>
      </c>
      <c r="C77" s="26">
        <f>C78+C79</f>
        <v>18822.490000000002</v>
      </c>
      <c r="D77" s="27"/>
      <c r="E77" s="28"/>
    </row>
    <row r="78" spans="1:5" s="30" customFormat="1" ht="15.75" outlineLevel="2" thickBot="1">
      <c r="A78" s="29" t="s">
        <v>129</v>
      </c>
      <c r="B78" s="29" t="s">
        <v>129</v>
      </c>
      <c r="C78" s="29">
        <v>7721.63</v>
      </c>
      <c r="D78" s="29" t="s">
        <v>5</v>
      </c>
      <c r="E78" s="29">
        <v>16324.8</v>
      </c>
    </row>
    <row r="79" spans="1:5" s="30" customFormat="1" ht="15.75" outlineLevel="2" thickBot="1">
      <c r="A79" s="29" t="s">
        <v>127</v>
      </c>
      <c r="B79" s="29" t="s">
        <v>127</v>
      </c>
      <c r="C79" s="29">
        <v>11100.86</v>
      </c>
      <c r="D79" s="29" t="s">
        <v>5</v>
      </c>
      <c r="E79" s="29">
        <v>16324.8</v>
      </c>
    </row>
    <row r="80" spans="1:5" ht="42.75">
      <c r="A80" s="24" t="s">
        <v>34</v>
      </c>
      <c r="B80" s="25" t="str">
        <f>B74</f>
        <v>Утепление вентпродухов изовером</v>
      </c>
      <c r="C80" s="26">
        <v>0</v>
      </c>
      <c r="D80" s="27"/>
      <c r="E80" s="28"/>
    </row>
    <row r="81" spans="1:5" ht="57.75" thickBot="1">
      <c r="A81" s="24" t="s">
        <v>35</v>
      </c>
      <c r="B81" s="25">
        <f>SUM(B82:B82)</f>
        <v>0</v>
      </c>
      <c r="C81" s="26">
        <f>SUM(C82:C85)</f>
        <v>87239.739999999991</v>
      </c>
      <c r="D81" s="27"/>
      <c r="E81" s="28"/>
    </row>
    <row r="82" spans="1:5" s="30" customFormat="1" ht="15.75" outlineLevel="2" thickBot="1">
      <c r="A82" s="29" t="s">
        <v>155</v>
      </c>
      <c r="B82" s="29" t="s">
        <v>154</v>
      </c>
      <c r="C82" s="29">
        <v>277.52</v>
      </c>
      <c r="D82" s="29" t="s">
        <v>5</v>
      </c>
      <c r="E82" s="29">
        <v>16324.8</v>
      </c>
    </row>
    <row r="83" spans="1:5" s="30" customFormat="1" ht="15.75" outlineLevel="2" thickBot="1">
      <c r="A83" s="29" t="s">
        <v>152</v>
      </c>
      <c r="B83" s="29" t="s">
        <v>151</v>
      </c>
      <c r="C83" s="29">
        <v>277.52</v>
      </c>
      <c r="D83" s="29" t="s">
        <v>5</v>
      </c>
      <c r="E83" s="29">
        <v>16324.8</v>
      </c>
    </row>
    <row r="84" spans="1:5" s="30" customFormat="1" ht="15.75" outlineLevel="2" thickBot="1">
      <c r="A84" s="29" t="s">
        <v>121</v>
      </c>
      <c r="B84" s="29" t="s">
        <v>120</v>
      </c>
      <c r="C84" s="29">
        <v>46035.96</v>
      </c>
      <c r="D84" s="29" t="s">
        <v>5</v>
      </c>
      <c r="E84" s="29">
        <v>16324.8</v>
      </c>
    </row>
    <row r="85" spans="1:5" s="30" customFormat="1" ht="15.75" outlineLevel="2" thickBot="1">
      <c r="A85" s="29" t="s">
        <v>118</v>
      </c>
      <c r="B85" s="29" t="s">
        <v>118</v>
      </c>
      <c r="C85" s="29">
        <v>40648.74</v>
      </c>
      <c r="D85" s="29" t="s">
        <v>5</v>
      </c>
      <c r="E85" s="29">
        <v>16324.8</v>
      </c>
    </row>
    <row r="86" spans="1:5">
      <c r="A86" s="24" t="s">
        <v>36</v>
      </c>
      <c r="B86" s="25">
        <f>B87</f>
        <v>3050.8474576271187</v>
      </c>
      <c r="C86" s="26">
        <f>C87</f>
        <v>3600</v>
      </c>
      <c r="D86" s="27"/>
      <c r="E86" s="28"/>
    </row>
    <row r="87" spans="1:5" ht="30">
      <c r="A87" s="38" t="s">
        <v>9</v>
      </c>
      <c r="B87" s="31">
        <f>C87/1.18</f>
        <v>3050.8474576271187</v>
      </c>
      <c r="C87" s="39">
        <f>E87*5*12</f>
        <v>3600</v>
      </c>
      <c r="D87" s="40" t="s">
        <v>8</v>
      </c>
      <c r="E87" s="32">
        <v>60</v>
      </c>
    </row>
    <row r="88" spans="1:5">
      <c r="A88" s="41" t="s">
        <v>182</v>
      </c>
      <c r="B88" s="42" t="e">
        <f>B14+B17+B20+#REF!+B41+B70+B71+B72+B73+B76+B77+B80+B81+B86</f>
        <v>#REF!</v>
      </c>
      <c r="C88" s="26">
        <f>C14+C17+C20+C23+C30+C41+C70+C71+C72+C73+C76+C77+C80+C81</f>
        <v>514646.38</v>
      </c>
      <c r="D88" s="43"/>
      <c r="E88" s="28"/>
    </row>
    <row r="89" spans="1:5">
      <c r="A89" s="41" t="s">
        <v>183</v>
      </c>
      <c r="B89" s="44"/>
      <c r="C89" s="26">
        <f>C88*1.18+C86</f>
        <v>610882.72840000002</v>
      </c>
      <c r="D89" s="27"/>
      <c r="E89" s="28"/>
    </row>
    <row r="90" spans="1:5">
      <c r="A90" s="41" t="s">
        <v>184</v>
      </c>
      <c r="B90" s="44"/>
      <c r="C90" s="26">
        <f>C4+C6+C9-C89</f>
        <v>48312.487399999867</v>
      </c>
      <c r="D90" s="27"/>
      <c r="E90" s="28"/>
    </row>
    <row r="91" spans="1:5" ht="28.5">
      <c r="A91" s="24" t="s">
        <v>186</v>
      </c>
      <c r="B91" s="44"/>
      <c r="C91" s="26">
        <f>C90+C8</f>
        <v>120683.45739999984</v>
      </c>
      <c r="D91" s="45"/>
      <c r="E91" s="46"/>
    </row>
  </sheetData>
  <mergeCells count="4">
    <mergeCell ref="A1:E1"/>
    <mergeCell ref="A13:E13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2"/>
  <sheetViews>
    <sheetView topLeftCell="A110" workbookViewId="0">
      <selection activeCell="A26" activeCellId="3" sqref="A58:XFD58 A60:XFD60 A24:XFD24 A26:XFD26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176</v>
      </c>
    </row>
    <row r="3" spans="1:5">
      <c r="A3" t="s">
        <v>175</v>
      </c>
    </row>
    <row r="4" spans="1:5" ht="15.75" thickBot="1"/>
    <row r="5" spans="1:5" ht="15.75" thickBot="1">
      <c r="A5" s="4"/>
      <c r="B5" s="4" t="s">
        <v>174</v>
      </c>
      <c r="C5" s="4" t="s">
        <v>173</v>
      </c>
      <c r="D5" s="4" t="s">
        <v>172</v>
      </c>
      <c r="E5" s="4" t="s">
        <v>171</v>
      </c>
    </row>
    <row r="6" spans="1:5" s="6" customFormat="1" ht="15.75" outlineLevel="2" thickBot="1">
      <c r="A6" s="5" t="s">
        <v>170</v>
      </c>
      <c r="B6" s="5" t="s">
        <v>170</v>
      </c>
      <c r="C6" s="5">
        <v>34432</v>
      </c>
      <c r="D6" s="5" t="s">
        <v>20</v>
      </c>
      <c r="E6" s="5">
        <v>640</v>
      </c>
    </row>
    <row r="7" spans="1:5" ht="15.75" outlineLevel="1" thickBot="1">
      <c r="A7" s="3" t="s">
        <v>169</v>
      </c>
      <c r="B7" s="1"/>
      <c r="C7" s="1">
        <f>SUBTOTAL(9,C6:C6)</f>
        <v>34432</v>
      </c>
      <c r="D7" s="1"/>
      <c r="E7" s="1">
        <f>SUBTOTAL(9,E6:E6)</f>
        <v>640</v>
      </c>
    </row>
    <row r="8" spans="1:5" s="6" customFormat="1" ht="15.75" outlineLevel="2" thickBot="1">
      <c r="A8" s="5" t="s">
        <v>168</v>
      </c>
      <c r="B8" s="5" t="s">
        <v>168</v>
      </c>
      <c r="C8" s="5">
        <v>36637.800000000003</v>
      </c>
      <c r="D8" s="5" t="s">
        <v>20</v>
      </c>
      <c r="E8" s="5">
        <v>681</v>
      </c>
    </row>
    <row r="9" spans="1:5" ht="15.75" outlineLevel="1" thickBot="1">
      <c r="A9" s="2" t="s">
        <v>167</v>
      </c>
      <c r="B9" s="1"/>
      <c r="C9" s="1">
        <f>SUBTOTAL(9,C8:C8)</f>
        <v>36637.800000000003</v>
      </c>
      <c r="D9" s="1"/>
      <c r="E9" s="1">
        <f>SUBTOTAL(9,E8:E8)</f>
        <v>681</v>
      </c>
    </row>
    <row r="10" spans="1:5" s="6" customFormat="1" ht="15.75" outlineLevel="2" thickBot="1">
      <c r="A10" s="5" t="s">
        <v>48</v>
      </c>
      <c r="B10" s="5" t="s">
        <v>48</v>
      </c>
      <c r="C10" s="5">
        <v>484.53</v>
      </c>
      <c r="D10" s="5" t="s">
        <v>49</v>
      </c>
      <c r="E10" s="5">
        <v>1</v>
      </c>
    </row>
    <row r="11" spans="1:5" ht="15.75" outlineLevel="1" thickBot="1">
      <c r="A11" s="2" t="s">
        <v>166</v>
      </c>
      <c r="B11" s="1"/>
      <c r="C11" s="1">
        <f>SUBTOTAL(9,C10:C10)</f>
        <v>484.53</v>
      </c>
      <c r="D11" s="1"/>
      <c r="E11" s="1">
        <f>SUBTOTAL(9,E10:E10)</f>
        <v>1</v>
      </c>
    </row>
    <row r="12" spans="1:5" s="6" customFormat="1" ht="15.75" outlineLevel="2" thickBot="1">
      <c r="A12" s="5" t="s">
        <v>165</v>
      </c>
      <c r="B12" s="5" t="s">
        <v>165</v>
      </c>
      <c r="C12" s="5">
        <v>1305.98</v>
      </c>
      <c r="D12" s="5" t="s">
        <v>5</v>
      </c>
      <c r="E12" s="5">
        <v>16324.8</v>
      </c>
    </row>
    <row r="13" spans="1:5" ht="15.75" outlineLevel="1" thickBot="1">
      <c r="A13" s="2" t="s">
        <v>164</v>
      </c>
      <c r="B13" s="1"/>
      <c r="C13" s="1">
        <f>SUBTOTAL(9,C12:C12)</f>
        <v>1305.98</v>
      </c>
      <c r="D13" s="1"/>
      <c r="E13" s="1">
        <f>SUBTOTAL(9,E12:E12)</f>
        <v>16324.8</v>
      </c>
    </row>
    <row r="14" spans="1:5" s="6" customFormat="1" ht="15.75" outlineLevel="2" thickBot="1">
      <c r="A14" s="5" t="s">
        <v>163</v>
      </c>
      <c r="B14" s="5" t="s">
        <v>162</v>
      </c>
      <c r="C14" s="5">
        <v>1469.23</v>
      </c>
      <c r="D14" s="5" t="s">
        <v>5</v>
      </c>
      <c r="E14" s="5">
        <v>16324.8</v>
      </c>
    </row>
    <row r="15" spans="1:5" ht="15.75" outlineLevel="1" thickBot="1">
      <c r="A15" s="2" t="s">
        <v>161</v>
      </c>
      <c r="B15" s="1"/>
      <c r="C15" s="1">
        <f>SUBTOTAL(9,C14:C14)</f>
        <v>1469.23</v>
      </c>
      <c r="D15" s="1"/>
      <c r="E15" s="1">
        <f>SUBTOTAL(9,E14:E14)</f>
        <v>16324.8</v>
      </c>
    </row>
    <row r="16" spans="1:5" s="6" customFormat="1" ht="15.75" outlineLevel="2" thickBot="1">
      <c r="A16" s="5" t="s">
        <v>26</v>
      </c>
      <c r="B16" s="5" t="s">
        <v>26</v>
      </c>
      <c r="C16" s="5">
        <v>4856.16</v>
      </c>
      <c r="D16" s="5" t="s">
        <v>27</v>
      </c>
      <c r="E16" s="5">
        <v>6</v>
      </c>
    </row>
    <row r="17" spans="1:5" ht="15.75" outlineLevel="1" thickBot="1">
      <c r="A17" s="2" t="s">
        <v>160</v>
      </c>
      <c r="B17" s="1"/>
      <c r="C17" s="1">
        <f>SUBTOTAL(9,C16:C16)</f>
        <v>4856.16</v>
      </c>
      <c r="D17" s="1"/>
      <c r="E17" s="1">
        <f>SUBTOTAL(9,E16:E16)</f>
        <v>6</v>
      </c>
    </row>
    <row r="18" spans="1:5" s="6" customFormat="1" ht="15.75" outlineLevel="2" thickBot="1">
      <c r="A18" s="5" t="s">
        <v>159</v>
      </c>
      <c r="B18" s="5" t="s">
        <v>159</v>
      </c>
      <c r="C18" s="5">
        <v>395.71</v>
      </c>
      <c r="D18" s="5" t="s">
        <v>6</v>
      </c>
      <c r="E18" s="5">
        <v>1</v>
      </c>
    </row>
    <row r="19" spans="1:5" ht="15.75" outlineLevel="1" thickBot="1">
      <c r="A19" s="2" t="s">
        <v>158</v>
      </c>
      <c r="B19" s="1"/>
      <c r="C19" s="1">
        <f>SUBTOTAL(9,C18:C18)</f>
        <v>395.71</v>
      </c>
      <c r="D19" s="1"/>
      <c r="E19" s="1">
        <f>SUBTOTAL(9,E18:E18)</f>
        <v>1</v>
      </c>
    </row>
    <row r="20" spans="1:5" s="6" customFormat="1" ht="15.75" outlineLevel="2" thickBot="1">
      <c r="A20" s="5" t="s">
        <v>50</v>
      </c>
      <c r="B20" s="5" t="s">
        <v>51</v>
      </c>
      <c r="C20" s="5">
        <v>646.79999999999995</v>
      </c>
      <c r="D20" s="5" t="s">
        <v>6</v>
      </c>
      <c r="E20" s="5">
        <v>3</v>
      </c>
    </row>
    <row r="21" spans="1:5" ht="15.75" outlineLevel="1" thickBot="1">
      <c r="A21" s="2" t="s">
        <v>157</v>
      </c>
      <c r="B21" s="1"/>
      <c r="C21" s="1">
        <f>SUBTOTAL(9,C20:C20)</f>
        <v>646.79999999999995</v>
      </c>
      <c r="D21" s="1"/>
      <c r="E21" s="1">
        <f>SUBTOTAL(9,E20:E20)</f>
        <v>3</v>
      </c>
    </row>
    <row r="22" spans="1:5" s="6" customFormat="1" ht="15.75" outlineLevel="2" thickBot="1">
      <c r="A22" s="5" t="s">
        <v>52</v>
      </c>
      <c r="B22" s="5" t="s">
        <v>52</v>
      </c>
      <c r="C22" s="5">
        <v>841.45</v>
      </c>
      <c r="D22" s="5" t="s">
        <v>7</v>
      </c>
      <c r="E22" s="5">
        <v>4.7</v>
      </c>
    </row>
    <row r="23" spans="1:5" ht="15.75" outlineLevel="1" thickBot="1">
      <c r="A23" s="2" t="s">
        <v>156</v>
      </c>
      <c r="B23" s="1"/>
      <c r="C23" s="1">
        <f>SUBTOTAL(9,C22:C22)</f>
        <v>841.45</v>
      </c>
      <c r="D23" s="1"/>
      <c r="E23" s="1">
        <f>SUBTOTAL(9,E22:E22)</f>
        <v>4.7</v>
      </c>
    </row>
    <row r="24" spans="1:5" s="6" customFormat="1" ht="15.75" outlineLevel="2" thickBot="1">
      <c r="A24" s="5" t="s">
        <v>155</v>
      </c>
      <c r="B24" s="5" t="s">
        <v>154</v>
      </c>
      <c r="C24" s="5">
        <v>277.52</v>
      </c>
      <c r="D24" s="5" t="s">
        <v>5</v>
      </c>
      <c r="E24" s="5">
        <v>16324.8</v>
      </c>
    </row>
    <row r="25" spans="1:5" ht="15.75" outlineLevel="1" thickBot="1">
      <c r="A25" s="2" t="s">
        <v>153</v>
      </c>
      <c r="B25" s="1"/>
      <c r="C25" s="1">
        <f>SUBTOTAL(9,C24:C24)</f>
        <v>277.52</v>
      </c>
      <c r="D25" s="1"/>
      <c r="E25" s="1">
        <f>SUBTOTAL(9,E24:E24)</f>
        <v>16324.8</v>
      </c>
    </row>
    <row r="26" spans="1:5" s="6" customFormat="1" ht="15.75" outlineLevel="2" thickBot="1">
      <c r="A26" s="5" t="s">
        <v>152</v>
      </c>
      <c r="B26" s="5" t="s">
        <v>151</v>
      </c>
      <c r="C26" s="5">
        <v>277.52</v>
      </c>
      <c r="D26" s="5" t="s">
        <v>5</v>
      </c>
      <c r="E26" s="5">
        <v>16324.8</v>
      </c>
    </row>
    <row r="27" spans="1:5" ht="15.75" outlineLevel="1" thickBot="1">
      <c r="A27" s="2" t="s">
        <v>150</v>
      </c>
      <c r="B27" s="1"/>
      <c r="C27" s="1">
        <f>SUBTOTAL(9,C26:C26)</f>
        <v>277.52</v>
      </c>
      <c r="D27" s="1"/>
      <c r="E27" s="1">
        <f>SUBTOTAL(9,E26:E26)</f>
        <v>16324.8</v>
      </c>
    </row>
    <row r="28" spans="1:5" s="6" customFormat="1" ht="15.75" outlineLevel="2" thickBot="1">
      <c r="A28" s="5" t="s">
        <v>42</v>
      </c>
      <c r="B28" s="5" t="s">
        <v>42</v>
      </c>
      <c r="C28" s="5">
        <v>289.19</v>
      </c>
      <c r="D28" s="5" t="s">
        <v>6</v>
      </c>
      <c r="E28" s="5">
        <v>1</v>
      </c>
    </row>
    <row r="29" spans="1:5" ht="15.75" outlineLevel="1" thickBot="1">
      <c r="A29" s="2" t="s">
        <v>149</v>
      </c>
      <c r="B29" s="1"/>
      <c r="C29" s="1">
        <f>SUBTOTAL(9,C28:C28)</f>
        <v>289.19</v>
      </c>
      <c r="D29" s="1"/>
      <c r="E29" s="1">
        <f>SUBTOTAL(9,E28:E28)</f>
        <v>1</v>
      </c>
    </row>
    <row r="30" spans="1:5" s="6" customFormat="1" ht="15.75" outlineLevel="2" thickBot="1">
      <c r="A30" s="5" t="s">
        <v>148</v>
      </c>
      <c r="B30" s="5" t="s">
        <v>148</v>
      </c>
      <c r="C30" s="5">
        <v>14028.03</v>
      </c>
      <c r="D30" s="5" t="s">
        <v>6</v>
      </c>
      <c r="E30" s="5">
        <v>1</v>
      </c>
    </row>
    <row r="31" spans="1:5" ht="15.75" outlineLevel="1" thickBot="1">
      <c r="A31" s="2" t="s">
        <v>147</v>
      </c>
      <c r="B31" s="1"/>
      <c r="C31" s="1">
        <f>SUBTOTAL(9,C30:C30)</f>
        <v>14028.03</v>
      </c>
      <c r="D31" s="1"/>
      <c r="E31" s="1">
        <f>SUBTOTAL(9,E30:E30)</f>
        <v>1</v>
      </c>
    </row>
    <row r="32" spans="1:5" s="6" customFormat="1" ht="15.75" outlineLevel="2" thickBot="1">
      <c r="A32" s="5" t="s">
        <v>146</v>
      </c>
      <c r="B32" s="5" t="s">
        <v>145</v>
      </c>
      <c r="C32" s="5">
        <v>550.20000000000005</v>
      </c>
      <c r="D32" s="5" t="s">
        <v>6</v>
      </c>
      <c r="E32" s="5">
        <v>2</v>
      </c>
    </row>
    <row r="33" spans="1:5" ht="15.75" outlineLevel="1" thickBot="1">
      <c r="A33" s="2" t="s">
        <v>144</v>
      </c>
      <c r="B33" s="1"/>
      <c r="C33" s="1">
        <f>SUBTOTAL(9,C32:C32)</f>
        <v>550.20000000000005</v>
      </c>
      <c r="D33" s="1"/>
      <c r="E33" s="1">
        <f>SUBTOTAL(9,E32:E32)</f>
        <v>2</v>
      </c>
    </row>
    <row r="34" spans="1:5" s="6" customFormat="1" ht="15.75" outlineLevel="2" thickBot="1">
      <c r="A34" s="5" t="s">
        <v>14</v>
      </c>
      <c r="B34" s="5" t="s">
        <v>14</v>
      </c>
      <c r="C34" s="5">
        <v>568.95000000000005</v>
      </c>
      <c r="D34" s="5" t="s">
        <v>7</v>
      </c>
      <c r="E34" s="5">
        <v>1.5</v>
      </c>
    </row>
    <row r="35" spans="1:5" ht="15.75" outlineLevel="1" thickBot="1">
      <c r="A35" s="2" t="s">
        <v>143</v>
      </c>
      <c r="B35" s="1"/>
      <c r="C35" s="1">
        <f>SUBTOTAL(9,C34:C34)</f>
        <v>568.95000000000005</v>
      </c>
      <c r="D35" s="1"/>
      <c r="E35" s="1">
        <f>SUBTOTAL(9,E34:E34)</f>
        <v>1.5</v>
      </c>
    </row>
    <row r="36" spans="1:5" s="6" customFormat="1" ht="15.75" outlineLevel="2" thickBot="1">
      <c r="A36" s="5" t="s">
        <v>142</v>
      </c>
      <c r="B36" s="5" t="s">
        <v>142</v>
      </c>
      <c r="C36" s="5">
        <v>1103.58</v>
      </c>
      <c r="D36" s="5" t="s">
        <v>7</v>
      </c>
      <c r="E36" s="5">
        <v>3</v>
      </c>
    </row>
    <row r="37" spans="1:5" ht="15.75" outlineLevel="1" thickBot="1">
      <c r="A37" s="2" t="s">
        <v>141</v>
      </c>
      <c r="B37" s="1"/>
      <c r="C37" s="1">
        <f>SUBTOTAL(9,C36:C36)</f>
        <v>1103.58</v>
      </c>
      <c r="D37" s="1"/>
      <c r="E37" s="1">
        <f>SUBTOTAL(9,E36:E36)</f>
        <v>3</v>
      </c>
    </row>
    <row r="38" spans="1:5" s="6" customFormat="1" ht="15.75" outlineLevel="2" thickBot="1">
      <c r="A38" s="5" t="s">
        <v>15</v>
      </c>
      <c r="B38" s="5" t="s">
        <v>15</v>
      </c>
      <c r="C38" s="5">
        <v>1030</v>
      </c>
      <c r="D38" s="5" t="s">
        <v>7</v>
      </c>
      <c r="E38" s="5">
        <v>1</v>
      </c>
    </row>
    <row r="39" spans="1:5" ht="15.75" outlineLevel="1" thickBot="1">
      <c r="A39" s="2" t="s">
        <v>140</v>
      </c>
      <c r="B39" s="1"/>
      <c r="C39" s="1">
        <f>SUBTOTAL(9,C38:C38)</f>
        <v>1030</v>
      </c>
      <c r="D39" s="1"/>
      <c r="E39" s="1">
        <f>SUBTOTAL(9,E38:E38)</f>
        <v>1</v>
      </c>
    </row>
    <row r="40" spans="1:5" s="6" customFormat="1" ht="15.75" outlineLevel="2" thickBot="1">
      <c r="A40" s="5" t="s">
        <v>16</v>
      </c>
      <c r="B40" s="5" t="s">
        <v>16</v>
      </c>
      <c r="C40" s="5">
        <v>6389.15</v>
      </c>
      <c r="D40" s="5" t="s">
        <v>45</v>
      </c>
      <c r="E40" s="5">
        <v>5</v>
      </c>
    </row>
    <row r="41" spans="1:5" ht="15.75" outlineLevel="1" thickBot="1">
      <c r="A41" s="2" t="s">
        <v>139</v>
      </c>
      <c r="B41" s="1"/>
      <c r="C41" s="1">
        <f>SUBTOTAL(9,C40:C40)</f>
        <v>6389.15</v>
      </c>
      <c r="D41" s="1"/>
      <c r="E41" s="1">
        <f>SUBTOTAL(9,E40:E40)</f>
        <v>5</v>
      </c>
    </row>
    <row r="42" spans="1:5" s="6" customFormat="1" ht="15.75" outlineLevel="2" thickBot="1">
      <c r="A42" s="5" t="s">
        <v>138</v>
      </c>
      <c r="B42" s="5" t="s">
        <v>137</v>
      </c>
      <c r="C42" s="5">
        <v>497.66</v>
      </c>
      <c r="D42" s="5" t="s">
        <v>7</v>
      </c>
      <c r="E42" s="5">
        <v>0.5</v>
      </c>
    </row>
    <row r="43" spans="1:5" ht="15.75" outlineLevel="1" thickBot="1">
      <c r="A43" s="2" t="s">
        <v>136</v>
      </c>
      <c r="B43" s="1"/>
      <c r="C43" s="1">
        <f>SUBTOTAL(9,C42:C42)</f>
        <v>497.66</v>
      </c>
      <c r="D43" s="1"/>
      <c r="E43" s="1">
        <f>SUBTOTAL(9,E42:E42)</f>
        <v>0.5</v>
      </c>
    </row>
    <row r="44" spans="1:5" s="6" customFormat="1" ht="15.75" outlineLevel="2" thickBot="1">
      <c r="A44" s="5" t="s">
        <v>135</v>
      </c>
      <c r="B44" s="5" t="s">
        <v>135</v>
      </c>
      <c r="C44" s="5">
        <v>14450.56</v>
      </c>
      <c r="D44" s="5" t="s">
        <v>7</v>
      </c>
      <c r="E44" s="5">
        <v>16</v>
      </c>
    </row>
    <row r="45" spans="1:5" ht="15.75" outlineLevel="1" thickBot="1">
      <c r="A45" s="2" t="s">
        <v>134</v>
      </c>
      <c r="B45" s="1"/>
      <c r="C45" s="1">
        <f>SUBTOTAL(9,C44:C44)</f>
        <v>14450.56</v>
      </c>
      <c r="D45" s="1"/>
      <c r="E45" s="1">
        <f>SUBTOTAL(9,E44:E44)</f>
        <v>16</v>
      </c>
    </row>
    <row r="46" spans="1:5" s="6" customFormat="1" ht="15.75" outlineLevel="2" thickBot="1">
      <c r="A46" s="5" t="s">
        <v>133</v>
      </c>
      <c r="B46" s="5" t="s">
        <v>133</v>
      </c>
      <c r="C46" s="5">
        <v>2575</v>
      </c>
      <c r="D46" s="5" t="s">
        <v>45</v>
      </c>
      <c r="E46" s="5">
        <v>2.5</v>
      </c>
    </row>
    <row r="47" spans="1:5" ht="15.75" outlineLevel="1" thickBot="1">
      <c r="A47" s="2" t="s">
        <v>132</v>
      </c>
      <c r="B47" s="1"/>
      <c r="C47" s="1">
        <f>SUBTOTAL(9,C46:C46)</f>
        <v>2575</v>
      </c>
      <c r="D47" s="1"/>
      <c r="E47" s="1">
        <f>SUBTOTAL(9,E46:E46)</f>
        <v>2.5</v>
      </c>
    </row>
    <row r="48" spans="1:5" s="6" customFormat="1" ht="15.75" outlineLevel="2" thickBot="1">
      <c r="A48" s="5" t="s">
        <v>131</v>
      </c>
      <c r="B48" s="5" t="s">
        <v>131</v>
      </c>
      <c r="C48" s="5">
        <v>7128.23</v>
      </c>
      <c r="D48" s="5" t="s">
        <v>7</v>
      </c>
      <c r="E48" s="5">
        <v>6.5</v>
      </c>
    </row>
    <row r="49" spans="1:5" ht="15.75" outlineLevel="1" thickBot="1">
      <c r="A49" s="2" t="s">
        <v>130</v>
      </c>
      <c r="B49" s="1"/>
      <c r="C49" s="1">
        <f>SUBTOTAL(9,C48:C48)</f>
        <v>7128.23</v>
      </c>
      <c r="D49" s="1"/>
      <c r="E49" s="1">
        <f>SUBTOTAL(9,E48:E48)</f>
        <v>6.5</v>
      </c>
    </row>
    <row r="50" spans="1:5" s="6" customFormat="1" ht="15.75" outlineLevel="2" thickBot="1">
      <c r="A50" s="5" t="s">
        <v>129</v>
      </c>
      <c r="B50" s="5" t="s">
        <v>129</v>
      </c>
      <c r="C50" s="5">
        <v>7721.63</v>
      </c>
      <c r="D50" s="5" t="s">
        <v>5</v>
      </c>
      <c r="E50" s="5">
        <v>16324.8</v>
      </c>
    </row>
    <row r="51" spans="1:5" ht="15.75" outlineLevel="1" thickBot="1">
      <c r="A51" s="2" t="s">
        <v>128</v>
      </c>
      <c r="B51" s="1"/>
      <c r="C51" s="1">
        <f>SUBTOTAL(9,C50:C50)</f>
        <v>7721.63</v>
      </c>
      <c r="D51" s="1"/>
      <c r="E51" s="1">
        <f>SUBTOTAL(9,E50:E50)</f>
        <v>16324.8</v>
      </c>
    </row>
    <row r="52" spans="1:5" s="6" customFormat="1" ht="15.75" outlineLevel="2" thickBot="1">
      <c r="A52" s="5" t="s">
        <v>127</v>
      </c>
      <c r="B52" s="5" t="s">
        <v>127</v>
      </c>
      <c r="C52" s="5">
        <v>11100.86</v>
      </c>
      <c r="D52" s="5" t="s">
        <v>5</v>
      </c>
      <c r="E52" s="5">
        <v>16324.8</v>
      </c>
    </row>
    <row r="53" spans="1:5" ht="15.75" outlineLevel="1" thickBot="1">
      <c r="A53" s="2" t="s">
        <v>126</v>
      </c>
      <c r="B53" s="1"/>
      <c r="C53" s="1">
        <f>SUBTOTAL(9,C52:C52)</f>
        <v>11100.86</v>
      </c>
      <c r="D53" s="1"/>
      <c r="E53" s="1">
        <f>SUBTOTAL(9,E52:E52)</f>
        <v>16324.8</v>
      </c>
    </row>
    <row r="54" spans="1:5" s="6" customFormat="1" ht="15.75" outlineLevel="2" thickBot="1">
      <c r="A54" s="5" t="s">
        <v>125</v>
      </c>
      <c r="B54" s="5" t="s">
        <v>125</v>
      </c>
      <c r="C54" s="5">
        <v>20242.740000000002</v>
      </c>
      <c r="D54" s="5" t="s">
        <v>5</v>
      </c>
      <c r="E54" s="5">
        <v>16324.8</v>
      </c>
    </row>
    <row r="55" spans="1:5" ht="15.75" outlineLevel="1" thickBot="1">
      <c r="A55" s="2" t="s">
        <v>124</v>
      </c>
      <c r="B55" s="1"/>
      <c r="C55" s="1">
        <f>SUBTOTAL(9,C54:C54)</f>
        <v>20242.740000000002</v>
      </c>
      <c r="D55" s="1"/>
      <c r="E55" s="1">
        <f>SUBTOTAL(9,E54:E54)</f>
        <v>16324.8</v>
      </c>
    </row>
    <row r="56" spans="1:5" s="6" customFormat="1" ht="15.75" outlineLevel="2" thickBot="1">
      <c r="A56" s="5" t="s">
        <v>123</v>
      </c>
      <c r="B56" s="5" t="s">
        <v>123</v>
      </c>
      <c r="C56" s="5">
        <v>26446.2</v>
      </c>
      <c r="D56" s="5" t="s">
        <v>5</v>
      </c>
      <c r="E56" s="5">
        <v>16324.8</v>
      </c>
    </row>
    <row r="57" spans="1:5" ht="15.75" outlineLevel="1" thickBot="1">
      <c r="A57" s="2" t="s">
        <v>122</v>
      </c>
      <c r="B57" s="1"/>
      <c r="C57" s="1">
        <f>SUBTOTAL(9,C56:C56)</f>
        <v>26446.2</v>
      </c>
      <c r="D57" s="1"/>
      <c r="E57" s="1">
        <f>SUBTOTAL(9,E56:E56)</f>
        <v>16324.8</v>
      </c>
    </row>
    <row r="58" spans="1:5" s="6" customFormat="1" ht="15.75" outlineLevel="2" thickBot="1">
      <c r="A58" s="5" t="s">
        <v>121</v>
      </c>
      <c r="B58" s="5" t="s">
        <v>120</v>
      </c>
      <c r="C58" s="5">
        <v>46035.96</v>
      </c>
      <c r="D58" s="5" t="s">
        <v>5</v>
      </c>
      <c r="E58" s="5">
        <v>16324.8</v>
      </c>
    </row>
    <row r="59" spans="1:5" ht="15.75" outlineLevel="1" thickBot="1">
      <c r="A59" s="2" t="s">
        <v>119</v>
      </c>
      <c r="B59" s="1"/>
      <c r="C59" s="1">
        <f>SUBTOTAL(9,C58:C58)</f>
        <v>46035.96</v>
      </c>
      <c r="D59" s="1"/>
      <c r="E59" s="1">
        <f>SUBTOTAL(9,E58:E58)</f>
        <v>16324.8</v>
      </c>
    </row>
    <row r="60" spans="1:5" s="6" customFormat="1" ht="15.75" outlineLevel="2" thickBot="1">
      <c r="A60" s="5" t="s">
        <v>118</v>
      </c>
      <c r="B60" s="5" t="s">
        <v>118</v>
      </c>
      <c r="C60" s="5">
        <v>40648.74</v>
      </c>
      <c r="D60" s="5" t="s">
        <v>5</v>
      </c>
      <c r="E60" s="5">
        <v>16324.8</v>
      </c>
    </row>
    <row r="61" spans="1:5" ht="15.75" outlineLevel="1" thickBot="1">
      <c r="A61" s="2" t="s">
        <v>117</v>
      </c>
      <c r="B61" s="1"/>
      <c r="C61" s="1">
        <f>SUBTOTAL(9,C60:C60)</f>
        <v>40648.74</v>
      </c>
      <c r="D61" s="1"/>
      <c r="E61" s="1">
        <f>SUBTOTAL(9,E60:E60)</f>
        <v>16324.8</v>
      </c>
    </row>
    <row r="62" spans="1:5" s="6" customFormat="1" ht="15.75" outlineLevel="2" thickBot="1">
      <c r="A62" s="5" t="s">
        <v>116</v>
      </c>
      <c r="B62" s="5" t="s">
        <v>115</v>
      </c>
      <c r="C62" s="5">
        <v>62360.74</v>
      </c>
      <c r="D62" s="5" t="s">
        <v>5</v>
      </c>
      <c r="E62" s="5">
        <v>16324.8</v>
      </c>
    </row>
    <row r="63" spans="1:5" ht="15.75" outlineLevel="1" thickBot="1">
      <c r="A63" s="2" t="s">
        <v>114</v>
      </c>
      <c r="B63" s="1"/>
      <c r="C63" s="1">
        <f>SUBTOTAL(9,C62:C62)</f>
        <v>62360.74</v>
      </c>
      <c r="D63" s="1"/>
      <c r="E63" s="1">
        <f>SUBTOTAL(9,E62:E62)</f>
        <v>16324.8</v>
      </c>
    </row>
    <row r="64" spans="1:5" s="6" customFormat="1" ht="15.75" outlineLevel="2" thickBot="1">
      <c r="A64" s="5" t="s">
        <v>113</v>
      </c>
      <c r="B64" s="5" t="s">
        <v>112</v>
      </c>
      <c r="C64" s="5">
        <v>58116.29</v>
      </c>
      <c r="D64" s="5" t="s">
        <v>5</v>
      </c>
      <c r="E64" s="5">
        <v>16324.8</v>
      </c>
    </row>
    <row r="65" spans="1:5" ht="15.75" outlineLevel="1" thickBot="1">
      <c r="A65" s="2" t="s">
        <v>111</v>
      </c>
      <c r="B65" s="1"/>
      <c r="C65" s="1">
        <f>SUBTOTAL(9,C64:C64)</f>
        <v>58116.29</v>
      </c>
      <c r="D65" s="1"/>
      <c r="E65" s="1">
        <f>SUBTOTAL(9,E64:E64)</f>
        <v>16324.8</v>
      </c>
    </row>
    <row r="66" spans="1:5" s="6" customFormat="1" ht="15.75" outlineLevel="2" thickBot="1">
      <c r="A66" s="5" t="s">
        <v>110</v>
      </c>
      <c r="B66" s="5" t="s">
        <v>109</v>
      </c>
      <c r="C66" s="5">
        <v>4434.18</v>
      </c>
      <c r="D66" s="5" t="s">
        <v>6</v>
      </c>
      <c r="E66" s="5">
        <v>2</v>
      </c>
    </row>
    <row r="67" spans="1:5" ht="15.75" outlineLevel="1" thickBot="1">
      <c r="A67" s="2" t="s">
        <v>108</v>
      </c>
      <c r="B67" s="1"/>
      <c r="C67" s="1">
        <f>SUBTOTAL(9,C66:C66)</f>
        <v>4434.18</v>
      </c>
      <c r="D67" s="1"/>
      <c r="E67" s="1">
        <f>SUBTOTAL(9,E66:E66)</f>
        <v>2</v>
      </c>
    </row>
    <row r="68" spans="1:5" s="6" customFormat="1" ht="15.75" outlineLevel="2" thickBot="1">
      <c r="A68" s="5" t="s">
        <v>39</v>
      </c>
      <c r="B68" s="5" t="s">
        <v>39</v>
      </c>
      <c r="C68" s="5">
        <v>1077.5999999999999</v>
      </c>
      <c r="D68" s="5" t="s">
        <v>6</v>
      </c>
      <c r="E68" s="5">
        <v>6</v>
      </c>
    </row>
    <row r="69" spans="1:5" ht="15.75" outlineLevel="1" thickBot="1">
      <c r="A69" s="2" t="s">
        <v>107</v>
      </c>
      <c r="B69" s="1"/>
      <c r="C69" s="1">
        <f>SUBTOTAL(9,C68:C68)</f>
        <v>1077.5999999999999</v>
      </c>
      <c r="D69" s="1"/>
      <c r="E69" s="1">
        <f>SUBTOTAL(9,E68:E68)</f>
        <v>6</v>
      </c>
    </row>
    <row r="70" spans="1:5" s="6" customFormat="1" ht="15.75" outlineLevel="2" thickBot="1">
      <c r="A70" s="5" t="s">
        <v>106</v>
      </c>
      <c r="B70" s="5" t="s">
        <v>106</v>
      </c>
      <c r="C70" s="5">
        <v>1203.54</v>
      </c>
      <c r="D70" s="5" t="s">
        <v>6</v>
      </c>
      <c r="E70" s="5">
        <v>3</v>
      </c>
    </row>
    <row r="71" spans="1:5" ht="15.75" outlineLevel="1" thickBot="1">
      <c r="A71" s="2" t="s">
        <v>105</v>
      </c>
      <c r="B71" s="1"/>
      <c r="C71" s="1">
        <f>SUBTOTAL(9,C70:C70)</f>
        <v>1203.54</v>
      </c>
      <c r="D71" s="1"/>
      <c r="E71" s="1">
        <f>SUBTOTAL(9,E70:E70)</f>
        <v>3</v>
      </c>
    </row>
    <row r="72" spans="1:5" s="6" customFormat="1" ht="15.75" outlineLevel="2" thickBot="1">
      <c r="A72" s="5" t="s">
        <v>104</v>
      </c>
      <c r="B72" s="5" t="s">
        <v>104</v>
      </c>
      <c r="C72" s="5">
        <v>612.59</v>
      </c>
      <c r="D72" s="5" t="s">
        <v>5</v>
      </c>
      <c r="E72" s="5">
        <v>1.5</v>
      </c>
    </row>
    <row r="73" spans="1:5" ht="15.75" outlineLevel="1" thickBot="1">
      <c r="A73" s="2" t="s">
        <v>103</v>
      </c>
      <c r="B73" s="1"/>
      <c r="C73" s="1">
        <f>SUBTOTAL(9,C72:C72)</f>
        <v>612.59</v>
      </c>
      <c r="D73" s="1"/>
      <c r="E73" s="1">
        <f>SUBTOTAL(9,E72:E72)</f>
        <v>1.5</v>
      </c>
    </row>
    <row r="74" spans="1:5" s="6" customFormat="1" ht="15.75" outlineLevel="2" thickBot="1">
      <c r="A74" s="5" t="s">
        <v>102</v>
      </c>
      <c r="B74" s="5" t="s">
        <v>102</v>
      </c>
      <c r="C74" s="5">
        <v>1240.68</v>
      </c>
      <c r="D74" s="5" t="s">
        <v>5</v>
      </c>
      <c r="E74" s="5">
        <v>16324.8</v>
      </c>
    </row>
    <row r="75" spans="1:5" ht="15.75" outlineLevel="1" thickBot="1">
      <c r="A75" s="2" t="s">
        <v>101</v>
      </c>
      <c r="B75" s="1"/>
      <c r="C75" s="1">
        <f>SUBTOTAL(9,C74:C74)</f>
        <v>1240.68</v>
      </c>
      <c r="D75" s="1"/>
      <c r="E75" s="1">
        <f>SUBTOTAL(9,E74:E74)</f>
        <v>16324.8</v>
      </c>
    </row>
    <row r="76" spans="1:5" s="6" customFormat="1" ht="15.75" outlineLevel="2" thickBot="1">
      <c r="A76" s="5" t="s">
        <v>100</v>
      </c>
      <c r="B76" s="5" t="s">
        <v>99</v>
      </c>
      <c r="C76" s="5">
        <v>1305.98</v>
      </c>
      <c r="D76" s="5" t="s">
        <v>5</v>
      </c>
      <c r="E76" s="5">
        <v>16324.8</v>
      </c>
    </row>
    <row r="77" spans="1:5" ht="15.75" outlineLevel="1" thickBot="1">
      <c r="A77" s="2" t="s">
        <v>98</v>
      </c>
      <c r="B77" s="1"/>
      <c r="C77" s="1">
        <f>SUBTOTAL(9,C76:C76)</f>
        <v>1305.98</v>
      </c>
      <c r="D77" s="1"/>
      <c r="E77" s="1">
        <f>SUBTOTAL(9,E76:E76)</f>
        <v>16324.8</v>
      </c>
    </row>
    <row r="78" spans="1:5" s="6" customFormat="1" ht="15.75" outlineLevel="2" thickBot="1">
      <c r="A78" s="5" t="s">
        <v>97</v>
      </c>
      <c r="B78" s="5" t="s">
        <v>97</v>
      </c>
      <c r="C78" s="5">
        <v>1444.65</v>
      </c>
      <c r="D78" s="5" t="s">
        <v>6</v>
      </c>
      <c r="E78" s="5">
        <v>1</v>
      </c>
    </row>
    <row r="79" spans="1:5" ht="15.75" outlineLevel="1" thickBot="1">
      <c r="A79" s="2" t="s">
        <v>96</v>
      </c>
      <c r="B79" s="1"/>
      <c r="C79" s="1">
        <f>SUBTOTAL(9,C78:C78)</f>
        <v>1444.65</v>
      </c>
      <c r="D79" s="1"/>
      <c r="E79" s="1">
        <f>SUBTOTAL(9,E78:E78)</f>
        <v>1</v>
      </c>
    </row>
    <row r="80" spans="1:5" s="6" customFormat="1" ht="15.75" outlineLevel="2" thickBot="1">
      <c r="A80" s="5" t="s">
        <v>22</v>
      </c>
      <c r="B80" s="5" t="s">
        <v>23</v>
      </c>
      <c r="C80" s="5">
        <v>1469.24</v>
      </c>
      <c r="D80" s="5" t="s">
        <v>5</v>
      </c>
      <c r="E80" s="5">
        <v>16324.8</v>
      </c>
    </row>
    <row r="81" spans="1:5" ht="15.75" outlineLevel="1" thickBot="1">
      <c r="A81" s="2" t="s">
        <v>95</v>
      </c>
      <c r="B81" s="1"/>
      <c r="C81" s="1">
        <f>SUBTOTAL(9,C80:C80)</f>
        <v>1469.24</v>
      </c>
      <c r="D81" s="1"/>
      <c r="E81" s="1">
        <f>SUBTOTAL(9,E80:E80)</f>
        <v>16324.8</v>
      </c>
    </row>
    <row r="82" spans="1:5" s="6" customFormat="1" ht="15.75" outlineLevel="2" thickBot="1">
      <c r="A82" s="5" t="s">
        <v>94</v>
      </c>
      <c r="B82" s="5" t="s">
        <v>93</v>
      </c>
      <c r="C82" s="5">
        <v>6366.67</v>
      </c>
      <c r="D82" s="5" t="s">
        <v>5</v>
      </c>
      <c r="E82" s="5">
        <v>16324.8</v>
      </c>
    </row>
    <row r="83" spans="1:5" ht="15.75" outlineLevel="1" thickBot="1">
      <c r="A83" s="2" t="s">
        <v>92</v>
      </c>
      <c r="B83" s="1"/>
      <c r="C83" s="1">
        <f>SUBTOTAL(9,C82:C82)</f>
        <v>6366.67</v>
      </c>
      <c r="D83" s="1"/>
      <c r="E83" s="1">
        <f>SUBTOTAL(9,E82:E82)</f>
        <v>16324.8</v>
      </c>
    </row>
    <row r="84" spans="1:5" s="6" customFormat="1" ht="15.75" outlineLevel="2" thickBot="1">
      <c r="A84" s="5" t="s">
        <v>91</v>
      </c>
      <c r="B84" s="5" t="s">
        <v>91</v>
      </c>
      <c r="C84" s="5">
        <v>939.41</v>
      </c>
      <c r="D84" s="5" t="s">
        <v>6</v>
      </c>
      <c r="E84" s="5">
        <v>1</v>
      </c>
    </row>
    <row r="85" spans="1:5" ht="15.75" outlineLevel="1" thickBot="1">
      <c r="A85" s="2" t="s">
        <v>90</v>
      </c>
      <c r="B85" s="1"/>
      <c r="C85" s="1">
        <f>SUBTOTAL(9,C84:C84)</f>
        <v>939.41</v>
      </c>
      <c r="D85" s="1"/>
      <c r="E85" s="1">
        <f>SUBTOTAL(9,E84:E84)</f>
        <v>1</v>
      </c>
    </row>
    <row r="86" spans="1:5" s="6" customFormat="1" ht="15.75" outlineLevel="2" thickBot="1">
      <c r="A86" s="5" t="s">
        <v>89</v>
      </c>
      <c r="B86" s="5" t="s">
        <v>89</v>
      </c>
      <c r="C86" s="5">
        <v>3982.64</v>
      </c>
      <c r="D86" s="5" t="s">
        <v>7</v>
      </c>
      <c r="E86" s="5">
        <v>8</v>
      </c>
    </row>
    <row r="87" spans="1:5" ht="15.75" outlineLevel="1" thickBot="1">
      <c r="A87" s="2" t="s">
        <v>88</v>
      </c>
      <c r="B87" s="1"/>
      <c r="C87" s="1">
        <f>SUBTOTAL(9,C86:C86)</f>
        <v>3982.64</v>
      </c>
      <c r="D87" s="1"/>
      <c r="E87" s="1">
        <f>SUBTOTAL(9,E86:E86)</f>
        <v>8</v>
      </c>
    </row>
    <row r="88" spans="1:5" s="6" customFormat="1" ht="15.75" outlineLevel="2" thickBot="1">
      <c r="A88" s="5" t="s">
        <v>53</v>
      </c>
      <c r="B88" s="5" t="s">
        <v>53</v>
      </c>
      <c r="C88" s="5">
        <v>839.34</v>
      </c>
      <c r="D88" s="5" t="s">
        <v>6</v>
      </c>
      <c r="E88" s="5">
        <v>2</v>
      </c>
    </row>
    <row r="89" spans="1:5" ht="15.75" outlineLevel="1" thickBot="1">
      <c r="A89" s="2" t="s">
        <v>87</v>
      </c>
      <c r="B89" s="1"/>
      <c r="C89" s="1">
        <f>SUBTOTAL(9,C88:C88)</f>
        <v>839.34</v>
      </c>
      <c r="D89" s="1"/>
      <c r="E89" s="1">
        <f>SUBTOTAL(9,E88:E88)</f>
        <v>2</v>
      </c>
    </row>
    <row r="90" spans="1:5" s="6" customFormat="1" ht="15.75" outlineLevel="2" thickBot="1">
      <c r="A90" s="5" t="s">
        <v>86</v>
      </c>
      <c r="B90" s="5" t="s">
        <v>86</v>
      </c>
      <c r="C90" s="5">
        <v>29271</v>
      </c>
      <c r="D90" s="5" t="s">
        <v>27</v>
      </c>
      <c r="E90" s="5">
        <v>1</v>
      </c>
    </row>
    <row r="91" spans="1:5" ht="15.75" outlineLevel="1" thickBot="1">
      <c r="A91" s="2" t="s">
        <v>85</v>
      </c>
      <c r="B91" s="1"/>
      <c r="C91" s="1">
        <f>SUBTOTAL(9,C90:C90)</f>
        <v>29271</v>
      </c>
      <c r="D91" s="1"/>
      <c r="E91" s="1">
        <f>SUBTOTAL(9,E90:E90)</f>
        <v>1</v>
      </c>
    </row>
    <row r="92" spans="1:5" s="6" customFormat="1" ht="15.75" outlineLevel="2" thickBot="1">
      <c r="A92" s="5" t="s">
        <v>54</v>
      </c>
      <c r="B92" s="5" t="s">
        <v>54</v>
      </c>
      <c r="C92" s="5">
        <v>2694.83</v>
      </c>
      <c r="D92" s="5" t="s">
        <v>6</v>
      </c>
      <c r="E92" s="5">
        <v>31</v>
      </c>
    </row>
    <row r="93" spans="1:5" ht="15.75" outlineLevel="1" thickBot="1">
      <c r="A93" s="2" t="s">
        <v>84</v>
      </c>
      <c r="B93" s="1"/>
      <c r="C93" s="1">
        <f>SUBTOTAL(9,C92:C92)</f>
        <v>2694.83</v>
      </c>
      <c r="D93" s="1"/>
      <c r="E93" s="1">
        <f>SUBTOTAL(9,E92:E92)</f>
        <v>31</v>
      </c>
    </row>
    <row r="94" spans="1:5" s="6" customFormat="1" ht="15.75" outlineLevel="2" thickBot="1">
      <c r="A94" s="5" t="s">
        <v>55</v>
      </c>
      <c r="B94" s="5" t="s">
        <v>55</v>
      </c>
      <c r="C94" s="5">
        <v>536.52</v>
      </c>
      <c r="D94" s="5" t="s">
        <v>6</v>
      </c>
      <c r="E94" s="5">
        <v>3</v>
      </c>
    </row>
    <row r="95" spans="1:5" ht="15.75" outlineLevel="1" thickBot="1">
      <c r="A95" s="2" t="s">
        <v>83</v>
      </c>
      <c r="B95" s="1"/>
      <c r="C95" s="1">
        <f>SUBTOTAL(9,C94:C94)</f>
        <v>536.52</v>
      </c>
      <c r="D95" s="1"/>
      <c r="E95" s="1">
        <f>SUBTOTAL(9,E94:E94)</f>
        <v>3</v>
      </c>
    </row>
    <row r="96" spans="1:5" s="6" customFormat="1" ht="15.75" outlineLevel="2" thickBot="1">
      <c r="A96" s="5" t="s">
        <v>82</v>
      </c>
      <c r="B96" s="5" t="s">
        <v>82</v>
      </c>
      <c r="C96" s="5">
        <v>248.72</v>
      </c>
      <c r="D96" s="5" t="s">
        <v>45</v>
      </c>
      <c r="E96" s="5">
        <v>4</v>
      </c>
    </row>
    <row r="97" spans="1:5" ht="15.75" outlineLevel="1" thickBot="1">
      <c r="A97" s="2" t="s">
        <v>81</v>
      </c>
      <c r="B97" s="1"/>
      <c r="C97" s="1">
        <f>SUBTOTAL(9,C96:C96)</f>
        <v>248.72</v>
      </c>
      <c r="D97" s="1"/>
      <c r="E97" s="1">
        <f>SUBTOTAL(9,E96:E96)</f>
        <v>4</v>
      </c>
    </row>
    <row r="98" spans="1:5" s="6" customFormat="1" ht="15.75" outlineLevel="2" thickBot="1">
      <c r="A98" s="5" t="s">
        <v>37</v>
      </c>
      <c r="B98" s="5" t="s">
        <v>37</v>
      </c>
      <c r="C98" s="5">
        <v>4322.24</v>
      </c>
      <c r="D98" s="5" t="s">
        <v>38</v>
      </c>
      <c r="E98" s="5">
        <v>16</v>
      </c>
    </row>
    <row r="99" spans="1:5" ht="15.75" outlineLevel="1" thickBot="1">
      <c r="A99" s="2" t="s">
        <v>80</v>
      </c>
      <c r="B99" s="1"/>
      <c r="C99" s="1">
        <f>SUBTOTAL(9,C98:C98)</f>
        <v>4322.24</v>
      </c>
      <c r="D99" s="1"/>
      <c r="E99" s="1">
        <f>SUBTOTAL(9,E98:E98)</f>
        <v>16</v>
      </c>
    </row>
    <row r="100" spans="1:5" s="6" customFormat="1" ht="15.75" outlineLevel="2" thickBot="1">
      <c r="A100" s="5" t="s">
        <v>79</v>
      </c>
      <c r="B100" s="5" t="s">
        <v>79</v>
      </c>
      <c r="C100" s="5">
        <v>154.88</v>
      </c>
      <c r="D100" s="5" t="s">
        <v>6</v>
      </c>
      <c r="E100" s="5">
        <v>1</v>
      </c>
    </row>
    <row r="101" spans="1:5" ht="15.75" outlineLevel="1" thickBot="1">
      <c r="A101" s="2" t="s">
        <v>78</v>
      </c>
      <c r="B101" s="1"/>
      <c r="C101" s="1">
        <f>SUBTOTAL(9,C100:C100)</f>
        <v>154.88</v>
      </c>
      <c r="D101" s="1"/>
      <c r="E101" s="1">
        <f>SUBTOTAL(9,E100:E100)</f>
        <v>1</v>
      </c>
    </row>
    <row r="102" spans="1:5" s="6" customFormat="1" ht="15.75" outlineLevel="2" thickBot="1">
      <c r="A102" s="5" t="s">
        <v>77</v>
      </c>
      <c r="B102" s="5" t="s">
        <v>77</v>
      </c>
      <c r="C102" s="5">
        <v>581.79999999999995</v>
      </c>
      <c r="D102" s="5" t="s">
        <v>57</v>
      </c>
      <c r="E102" s="5">
        <v>20</v>
      </c>
    </row>
    <row r="103" spans="1:5" ht="15.75" outlineLevel="1" thickBot="1">
      <c r="A103" s="2" t="s">
        <v>76</v>
      </c>
      <c r="B103" s="1"/>
      <c r="C103" s="1">
        <f>SUBTOTAL(9,C102:C102)</f>
        <v>581.79999999999995</v>
      </c>
      <c r="D103" s="1"/>
      <c r="E103" s="1">
        <f>SUBTOTAL(9,E102:E102)</f>
        <v>20</v>
      </c>
    </row>
    <row r="104" spans="1:5" s="6" customFormat="1" ht="15.75" outlineLevel="2" thickBot="1">
      <c r="A104" s="5" t="s">
        <v>56</v>
      </c>
      <c r="B104" s="5" t="s">
        <v>56</v>
      </c>
      <c r="C104" s="5">
        <v>457.05</v>
      </c>
      <c r="D104" s="5" t="s">
        <v>57</v>
      </c>
      <c r="E104" s="5">
        <v>3</v>
      </c>
    </row>
    <row r="105" spans="1:5" ht="15.75" outlineLevel="1" thickBot="1">
      <c r="A105" s="2" t="s">
        <v>75</v>
      </c>
      <c r="B105" s="1"/>
      <c r="C105" s="1">
        <f>SUBTOTAL(9,C104:C104)</f>
        <v>457.05</v>
      </c>
      <c r="D105" s="1"/>
      <c r="E105" s="1">
        <f>SUBTOTAL(9,E104:E104)</f>
        <v>3</v>
      </c>
    </row>
    <row r="106" spans="1:5" s="6" customFormat="1" ht="15.75" outlineLevel="2" thickBot="1">
      <c r="A106" s="5" t="s">
        <v>74</v>
      </c>
      <c r="B106" s="5" t="s">
        <v>74</v>
      </c>
      <c r="C106" s="5">
        <v>1189.28</v>
      </c>
      <c r="D106" s="5" t="s">
        <v>57</v>
      </c>
      <c r="E106" s="5">
        <v>8</v>
      </c>
    </row>
    <row r="107" spans="1:5" ht="15.75" outlineLevel="1" thickBot="1">
      <c r="A107" s="2" t="s">
        <v>73</v>
      </c>
      <c r="B107" s="1"/>
      <c r="C107" s="1">
        <f>SUBTOTAL(9,C106:C106)</f>
        <v>1189.28</v>
      </c>
      <c r="D107" s="1"/>
      <c r="E107" s="1">
        <f>SUBTOTAL(9,E106:E106)</f>
        <v>8</v>
      </c>
    </row>
    <row r="108" spans="1:5" s="6" customFormat="1" ht="15.75" outlineLevel="2" thickBot="1">
      <c r="A108" s="5" t="s">
        <v>72</v>
      </c>
      <c r="B108" s="5" t="s">
        <v>72</v>
      </c>
      <c r="C108" s="5">
        <v>932.54</v>
      </c>
      <c r="D108" s="5" t="s">
        <v>71</v>
      </c>
      <c r="E108" s="5">
        <v>1</v>
      </c>
    </row>
    <row r="109" spans="1:5" ht="15.75" outlineLevel="1" thickBot="1">
      <c r="A109" s="2" t="s">
        <v>70</v>
      </c>
      <c r="B109" s="1"/>
      <c r="C109" s="1">
        <f>SUBTOTAL(9,C108:C108)</f>
        <v>932.54</v>
      </c>
      <c r="D109" s="1"/>
      <c r="E109" s="1">
        <f>SUBTOTAL(9,E108:E108)</f>
        <v>1</v>
      </c>
    </row>
    <row r="110" spans="1:5" s="6" customFormat="1" ht="15.75" outlineLevel="2" thickBot="1">
      <c r="A110" s="5" t="s">
        <v>44</v>
      </c>
      <c r="B110" s="5" t="s">
        <v>44</v>
      </c>
      <c r="C110" s="5">
        <v>1328.09</v>
      </c>
      <c r="D110" s="5" t="s">
        <v>6</v>
      </c>
      <c r="E110" s="5">
        <v>1</v>
      </c>
    </row>
    <row r="111" spans="1:5" ht="15.75" outlineLevel="1" thickBot="1">
      <c r="A111" s="2" t="s">
        <v>69</v>
      </c>
      <c r="B111" s="1"/>
      <c r="C111" s="1">
        <f>SUBTOTAL(9,C110:C110)</f>
        <v>1328.09</v>
      </c>
      <c r="D111" s="1"/>
      <c r="E111" s="1">
        <f>SUBTOTAL(9,E110:E110)</f>
        <v>1</v>
      </c>
    </row>
    <row r="112" spans="1:5" s="6" customFormat="1" ht="15.75" outlineLevel="2" thickBot="1">
      <c r="A112" s="5" t="s">
        <v>58</v>
      </c>
      <c r="B112" s="5" t="s">
        <v>58</v>
      </c>
      <c r="C112" s="5">
        <v>5583.48</v>
      </c>
      <c r="D112" s="5" t="s">
        <v>7</v>
      </c>
      <c r="E112" s="5">
        <v>28</v>
      </c>
    </row>
    <row r="113" spans="1:5" ht="15.75" outlineLevel="1" thickBot="1">
      <c r="A113" s="2" t="s">
        <v>68</v>
      </c>
      <c r="B113" s="1"/>
      <c r="C113" s="1">
        <f>SUBTOTAL(9,C112:C112)</f>
        <v>5583.48</v>
      </c>
      <c r="D113" s="1"/>
      <c r="E113" s="1">
        <f>SUBTOTAL(9,E112:E112)</f>
        <v>28</v>
      </c>
    </row>
    <row r="114" spans="1:5" s="6" customFormat="1" ht="15.75" outlineLevel="2" thickBot="1">
      <c r="A114" s="5" t="s">
        <v>67</v>
      </c>
      <c r="B114" s="5" t="s">
        <v>67</v>
      </c>
      <c r="C114" s="5">
        <v>2241.6799999999998</v>
      </c>
      <c r="D114" s="5" t="s">
        <v>7</v>
      </c>
      <c r="E114" s="5">
        <v>8</v>
      </c>
    </row>
    <row r="115" spans="1:5" ht="15.75" outlineLevel="1" thickBot="1">
      <c r="A115" s="2" t="s">
        <v>66</v>
      </c>
      <c r="B115" s="1"/>
      <c r="C115" s="1">
        <f>SUBTOTAL(9,C114:C114)</f>
        <v>2241.6799999999998</v>
      </c>
      <c r="D115" s="1"/>
      <c r="E115" s="1">
        <f>SUBTOTAL(9,E114:E114)</f>
        <v>8</v>
      </c>
    </row>
    <row r="116" spans="1:5" s="6" customFormat="1" ht="15.75" outlineLevel="2" thickBot="1">
      <c r="A116" s="5" t="s">
        <v>59</v>
      </c>
      <c r="B116" s="5" t="s">
        <v>59</v>
      </c>
      <c r="C116" s="5">
        <v>432.54</v>
      </c>
      <c r="D116" s="5" t="s">
        <v>43</v>
      </c>
      <c r="E116" s="5">
        <v>1</v>
      </c>
    </row>
    <row r="117" spans="1:5" ht="15.75" outlineLevel="1" thickBot="1">
      <c r="A117" s="2" t="s">
        <v>65</v>
      </c>
      <c r="B117" s="1"/>
      <c r="C117" s="1">
        <f>SUBTOTAL(9,C116:C116)</f>
        <v>432.54</v>
      </c>
      <c r="D117" s="1"/>
      <c r="E117" s="1">
        <f>SUBTOTAL(9,E116:E116)</f>
        <v>1</v>
      </c>
    </row>
    <row r="118" spans="1:5" s="6" customFormat="1" ht="15.75" outlineLevel="2" thickBot="1">
      <c r="A118" s="5" t="s">
        <v>64</v>
      </c>
      <c r="B118" s="5" t="s">
        <v>64</v>
      </c>
      <c r="C118" s="5">
        <v>34426.800000000003</v>
      </c>
      <c r="D118" s="5" t="s">
        <v>5</v>
      </c>
      <c r="E118" s="5">
        <v>90</v>
      </c>
    </row>
    <row r="119" spans="1:5" ht="15.75" outlineLevel="1" thickBot="1">
      <c r="A119" s="2" t="s">
        <v>63</v>
      </c>
      <c r="B119" s="1"/>
      <c r="C119" s="1">
        <f>SUBTOTAL(9,C118:C118)</f>
        <v>34426.800000000003</v>
      </c>
      <c r="D119" s="1"/>
      <c r="E119" s="1">
        <f>SUBTOTAL(9,E118:E118)</f>
        <v>90</v>
      </c>
    </row>
    <row r="120" spans="1:5" s="6" customFormat="1" ht="15.75" outlineLevel="2" thickBot="1">
      <c r="A120" s="5" t="s">
        <v>62</v>
      </c>
      <c r="B120" s="5" t="s">
        <v>62</v>
      </c>
      <c r="C120" s="5">
        <v>2420</v>
      </c>
      <c r="D120" s="5" t="s">
        <v>5</v>
      </c>
      <c r="E120" s="5">
        <v>5</v>
      </c>
    </row>
    <row r="121" spans="1:5" ht="15.75" outlineLevel="1" thickBot="1">
      <c r="A121" s="2" t="s">
        <v>61</v>
      </c>
      <c r="B121" s="1"/>
      <c r="C121" s="1">
        <f>SUBTOTAL(9,C120:C120)</f>
        <v>2420</v>
      </c>
      <c r="D121" s="1"/>
      <c r="E121" s="1">
        <f>SUBTOTAL(9,E120:E120)</f>
        <v>5</v>
      </c>
    </row>
    <row r="122" spans="1:5" ht="15.75" thickBot="1">
      <c r="A122" s="2" t="s">
        <v>60</v>
      </c>
      <c r="B122" s="1"/>
      <c r="C122" s="1">
        <f>SUBTOTAL(9,C6:C120)</f>
        <v>514646.37999999989</v>
      </c>
      <c r="D122" s="1"/>
      <c r="E122" s="1">
        <f>SUBTOTAL(9,E6:E120)</f>
        <v>262818.99999999994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2019-01-30T00:42:26Z</cp:lastPrinted>
  <dcterms:created xsi:type="dcterms:W3CDTF">2016-03-18T02:51:51Z</dcterms:created>
  <dcterms:modified xsi:type="dcterms:W3CDTF">2019-02-28T02:40:39Z</dcterms:modified>
</cp:coreProperties>
</file>