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05" windowWidth="21015" windowHeight="9210"/>
  </bookViews>
  <sheets>
    <sheet name="Лист1" sheetId="1" r:id="rId1"/>
    <sheet name="Лист2" sheetId="2" r:id="rId2"/>
  </sheets>
  <definedNames>
    <definedName name="_xlnm.Print_Area" localSheetId="0">Лист1!$A$1:$F$69</definedName>
  </definedNames>
  <calcPr calcId="124519" calcMode="manual"/>
</workbook>
</file>

<file path=xl/calcChain.xml><?xml version="1.0" encoding="utf-8"?>
<calcChain xmlns="http://schemas.openxmlformats.org/spreadsheetml/2006/main">
  <c r="C67" i="1"/>
  <c r="C68" s="1"/>
  <c r="C69" s="1"/>
  <c r="C12"/>
  <c r="C8"/>
  <c r="C9"/>
  <c r="C66"/>
  <c r="C36"/>
  <c r="C23"/>
  <c r="C30"/>
  <c r="B45"/>
  <c r="B46"/>
  <c r="B47"/>
  <c r="C59"/>
  <c r="C57"/>
  <c r="C20"/>
  <c r="C14"/>
  <c r="B17"/>
  <c r="C17"/>
  <c r="C54"/>
  <c r="C51"/>
  <c r="C48"/>
  <c r="C65"/>
  <c r="C11"/>
  <c r="C64" l="1"/>
  <c r="B36" l="1"/>
  <c r="B59" l="1"/>
  <c r="B57"/>
  <c r="B54"/>
  <c r="B51"/>
  <c r="B48"/>
  <c r="B20"/>
  <c r="B14"/>
  <c r="B65" l="1"/>
  <c r="B64" s="1"/>
  <c r="B66" s="1"/>
</calcChain>
</file>

<file path=xl/sharedStrings.xml><?xml version="1.0" encoding="utf-8"?>
<sst xmlns="http://schemas.openxmlformats.org/spreadsheetml/2006/main" count="181" uniqueCount="90">
  <si>
    <t>Форма 2.8. Выполненные работы (оказанные услуги) по содержанию общего имущества и текущему ремонту в отчетном периоде (Приказ Минстроя России от 22.12.2014 №882).</t>
  </si>
  <si>
    <r>
      <rPr>
        <b/>
        <sz val="11"/>
        <color theme="1"/>
        <rFont val="Times New Roman"/>
        <family val="1"/>
        <charset val="204"/>
      </rPr>
      <t>период:</t>
    </r>
    <r>
      <rPr>
        <sz val="11"/>
        <color theme="1"/>
        <rFont val="Times New Roman"/>
        <family val="1"/>
        <charset val="204"/>
      </rPr>
      <t xml:space="preserve"> 01.01.2016-31.12.2016</t>
    </r>
  </si>
  <si>
    <t>Наименование работ (услуг)</t>
  </si>
  <si>
    <t>Годовая фактическая стоимость работ (услуг)</t>
  </si>
  <si>
    <t>Ед.изм.</t>
  </si>
  <si>
    <t>Количество работ (ед.)</t>
  </si>
  <si>
    <t>Доходы от нежилых помещений и провайдеров:</t>
  </si>
  <si>
    <t>Провайдеры:</t>
  </si>
  <si>
    <t>Расходы по дому:</t>
  </si>
  <si>
    <t>м2</t>
  </si>
  <si>
    <t>м</t>
  </si>
  <si>
    <t>шт</t>
  </si>
  <si>
    <t>сантехника</t>
  </si>
  <si>
    <t>1.Расходы по снятию показаний с ИПУ по электроэнергии</t>
  </si>
  <si>
    <t>кол-во показаний</t>
  </si>
  <si>
    <t>1. Работы (услуги) по управлению многоквартирным домом</t>
  </si>
  <si>
    <t>2. Работы по содержанию помещений, входящих в состав общего имущества в многоквартирном доме</t>
  </si>
  <si>
    <t>3. Работы по обеспечению вывоза твердых бытовых отходов</t>
  </si>
  <si>
    <t>Чел.</t>
  </si>
  <si>
    <t>4. Коммунальные услуги по содержанию помещений, входящих в состав общего имущества в многоквартирном доме</t>
  </si>
  <si>
    <t>5. Работы по содержанию и ремонту конструктивных элементов (несущих конструкций и ненесущих конструкций) многоквартирных домов</t>
  </si>
  <si>
    <t>6. 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</si>
  <si>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7.Работы по содержанию и ремонту мусоропроводов в многоквартирном доме</t>
  </si>
  <si>
    <t>8. Работы по содержанию и ремонту лифта (лифтов) в многоквартирном доме</t>
  </si>
  <si>
    <t>9. Работы по обеспечению требований пожарной безопасности</t>
  </si>
  <si>
    <t>10. Работы по содержанию и ремонту систем дымоудаления и вентиляции</t>
  </si>
  <si>
    <t>11. Работы по содержанию и ремонту систем внутридомового газового оборудования</t>
  </si>
  <si>
    <t>12. Обеспечение устранения аварий на внутридомовых инженерных системах в многоквартирном доме</t>
  </si>
  <si>
    <t>13. Проведение дератизации и дезинсекции помещений, входящих в состав общего имущества в многоквартирном доме</t>
  </si>
  <si>
    <t>14. 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</si>
  <si>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15. Прочая работа (услуга)</t>
  </si>
  <si>
    <t>Дератизация</t>
  </si>
  <si>
    <t xml:space="preserve">Годовая фактическая стоимость работ (услуг) </t>
  </si>
  <si>
    <t>осмотр подвала</t>
  </si>
  <si>
    <t>раз</t>
  </si>
  <si>
    <t>прочистка канализационной сети внутренней</t>
  </si>
  <si>
    <t>1 стояк</t>
  </si>
  <si>
    <t>Адрес: Юности, д. 1</t>
  </si>
  <si>
    <t>1м</t>
  </si>
  <si>
    <t>период: 01.01.2018-31.12.2018</t>
  </si>
  <si>
    <t>Сальдо начальное на 01.01.2018 г.</t>
  </si>
  <si>
    <t>Всего начислено за период с 01.01.2018 г. по 31.12.2018 г.</t>
  </si>
  <si>
    <t>Всего оплачено за период с 01.01.2018 г. по 31.12.2018 г.</t>
  </si>
  <si>
    <t>Всего доходов по дому за 2018 г.</t>
  </si>
  <si>
    <t>Доходы по дому:</t>
  </si>
  <si>
    <t>Наименование работ</t>
  </si>
  <si>
    <t>Сумма</t>
  </si>
  <si>
    <t>Ед.изм</t>
  </si>
  <si>
    <t>Кол-во</t>
  </si>
  <si>
    <t>Вывоз ТКО 1,2 кв. 2018 г. коэф. 0,6;0,8;0,85;0,9;1</t>
  </si>
  <si>
    <t>Вывоз ТКО 3,4 кв. 2018г. К=0,6;0,8;0,85;0,9;1</t>
  </si>
  <si>
    <t>Горячая вода (ОДН) 1,2 кв. 2018 г. к=0,8</t>
  </si>
  <si>
    <t>Горячая. вода,потр.при содер.общ.имущ. в МКД 2018г</t>
  </si>
  <si>
    <t>Закрытие и открытие стояков</t>
  </si>
  <si>
    <t>Орг-ция мест накоп. ртуть содержащих ламп 1,2 кв.</t>
  </si>
  <si>
    <t>Орг-ция мест накоп.ртуть содерж-х ламп 3,4 кв.2018</t>
  </si>
  <si>
    <t>Очистка канализационной сети</t>
  </si>
  <si>
    <t>Ремонт межпанельных швов</t>
  </si>
  <si>
    <t>Смена задвижек д. до 80 мм</t>
  </si>
  <si>
    <t>Смена труб ГВС д. 32 мм</t>
  </si>
  <si>
    <t>Смена труб канализации д. 100</t>
  </si>
  <si>
    <t>Содержание ДРС 1,2 кв. 2018 г. коэф. 0,8</t>
  </si>
  <si>
    <t>Содержание ДРС 3,4 кв. 2018 г. к=0,8</t>
  </si>
  <si>
    <t>ТО газового оборудования к=0,6;0,8;0,85;0,9;1( 1,2</t>
  </si>
  <si>
    <t>Тех.обслуживание газового оборудования.К= 0,6;0,8;</t>
  </si>
  <si>
    <t>Уборка МОП 1,2 кв. 2018 г. коэф. 0,8</t>
  </si>
  <si>
    <t>Уборка МОП 3,4 кв. 2018г. К=0,8</t>
  </si>
  <si>
    <t>Уборка придомовой территории 1,2 кв. 2018 г. коэф.</t>
  </si>
  <si>
    <t>Уборка придомовой территории 3,4 кв. 2018 г.К=0,8</t>
  </si>
  <si>
    <t>Управление жилым фондом 3,4 кв. 2018 г. 0,6;0,8;0,</t>
  </si>
  <si>
    <t>Управлением жил. фонд 1,2 кв. 2018 г. 0,6;0,8;0,85</t>
  </si>
  <si>
    <t>Холодная вода (ОДН) 1,2 кв. 2018 г. к=0,6;0,8</t>
  </si>
  <si>
    <t>Холодная вода,потр. при содер.общ.имущ.МКД 3,4 кв.</t>
  </si>
  <si>
    <t>Электр-я энергия потр. при содержании общего имущ.</t>
  </si>
  <si>
    <t>Электрическая энергия,потр.при содержании.общегоим</t>
  </si>
  <si>
    <t>замена светильников с лампой накаливания</t>
  </si>
  <si>
    <t>замена эл. лампочки накаливания</t>
  </si>
  <si>
    <t>ремонт шиферной кровли</t>
  </si>
  <si>
    <t>1 м2</t>
  </si>
  <si>
    <t>сброс воздуха с системы отопления</t>
  </si>
  <si>
    <t>установка информационного стенда</t>
  </si>
  <si>
    <t>ТО газового оборудования к=0,6;0,8;0,85;0,9;1( 1,2 кв.2018)</t>
  </si>
  <si>
    <t>Тех.обслуживание газового оборудования.К= 0,6;0,8;0,85;0,9;1</t>
  </si>
  <si>
    <t>Орг-ция мест накоп. ртуть содержащих ламп 1,2 кв.2018</t>
  </si>
  <si>
    <t>Всего расходов по дому за 2018 г.</t>
  </si>
  <si>
    <t>Всего расходов по дому с НДС за 2018 г.</t>
  </si>
  <si>
    <t>Конечное сальдо по дому на 31.12.2018 г.</t>
  </si>
  <si>
    <t>ПАО "Сбербанк России"</t>
  </si>
  <si>
    <t>Конечное сальдо с учетом дебиторской задолженности (переплаты) на 31.12.2018 г.</t>
  </si>
  <si>
    <t>Дебиторская задолженность (переплата) на 31.12.2018 г.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</si>
</sst>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#,##0.00&quot;р.&quot;"/>
  </numFmts>
  <fonts count="1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3F3F3F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rgb="FF3F3F3F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7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2" borderId="1" applyNumberFormat="0" applyAlignment="0" applyProtection="0"/>
  </cellStyleXfs>
  <cellXfs count="43">
    <xf numFmtId="0" fontId="0" fillId="0" borderId="0" xfId="0"/>
    <xf numFmtId="0" fontId="4" fillId="0" borderId="0" xfId="0" applyFont="1" applyFill="1"/>
    <xf numFmtId="0" fontId="5" fillId="0" borderId="0" xfId="0" applyFont="1" applyFill="1"/>
    <xf numFmtId="164" fontId="4" fillId="0" borderId="0" xfId="0" applyNumberFormat="1" applyFont="1" applyFill="1" applyAlignment="1">
      <alignment horizontal="center" vertical="center"/>
    </xf>
    <xf numFmtId="0" fontId="6" fillId="0" borderId="2" xfId="2" applyFont="1" applyFill="1" applyBorder="1" applyAlignment="1">
      <alignment horizontal="left" vertical="center"/>
    </xf>
    <xf numFmtId="164" fontId="6" fillId="0" borderId="2" xfId="2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/>
    </xf>
    <xf numFmtId="164" fontId="4" fillId="0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 wrapText="1"/>
    </xf>
    <xf numFmtId="164" fontId="8" fillId="0" borderId="2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 wrapText="1"/>
    </xf>
    <xf numFmtId="164" fontId="5" fillId="0" borderId="2" xfId="1" applyNumberFormat="1" applyFont="1" applyFill="1" applyBorder="1" applyAlignment="1">
      <alignment horizontal="center" vertical="center"/>
    </xf>
    <xf numFmtId="164" fontId="5" fillId="0" borderId="2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4" fillId="0" borderId="2" xfId="0" applyFont="1" applyFill="1" applyBorder="1"/>
    <xf numFmtId="0" fontId="8" fillId="0" borderId="2" xfId="0" applyFont="1" applyFill="1" applyBorder="1"/>
    <xf numFmtId="43" fontId="7" fillId="0" borderId="2" xfId="1" applyFont="1" applyFill="1" applyBorder="1" applyAlignment="1" applyProtection="1">
      <alignment horizontal="center" vertical="center"/>
    </xf>
    <xf numFmtId="43" fontId="8" fillId="0" borderId="2" xfId="1" applyFont="1" applyFill="1" applyBorder="1" applyAlignment="1">
      <alignment horizontal="center" vertical="center"/>
    </xf>
    <xf numFmtId="43" fontId="8" fillId="0" borderId="2" xfId="1" applyFont="1" applyFill="1" applyBorder="1" applyAlignment="1">
      <alignment horizontal="center"/>
    </xf>
    <xf numFmtId="43" fontId="8" fillId="0" borderId="2" xfId="1" applyFont="1" applyFill="1" applyBorder="1" applyAlignment="1">
      <alignment horizontal="center" vertical="center" wrapText="1"/>
    </xf>
    <xf numFmtId="43" fontId="4" fillId="0" borderId="0" xfId="1" applyFont="1" applyFill="1" applyAlignment="1">
      <alignment horizontal="center" vertical="center"/>
    </xf>
    <xf numFmtId="43" fontId="6" fillId="0" borderId="2" xfId="1" applyFont="1" applyFill="1" applyBorder="1" applyAlignment="1">
      <alignment horizontal="center" vertical="center" wrapText="1"/>
    </xf>
    <xf numFmtId="43" fontId="5" fillId="0" borderId="2" xfId="1" applyFont="1" applyFill="1" applyBorder="1" applyAlignment="1">
      <alignment horizontal="center" vertical="center"/>
    </xf>
    <xf numFmtId="43" fontId="4" fillId="0" borderId="2" xfId="1" applyFont="1" applyFill="1" applyBorder="1" applyAlignment="1">
      <alignment horizontal="center" vertical="center" wrapText="1"/>
    </xf>
    <xf numFmtId="43" fontId="5" fillId="0" borderId="2" xfId="1" applyFont="1" applyFill="1" applyBorder="1" applyAlignment="1">
      <alignment horizontal="center"/>
    </xf>
    <xf numFmtId="43" fontId="4" fillId="0" borderId="2" xfId="1" applyFont="1" applyFill="1" applyBorder="1" applyAlignment="1">
      <alignment horizontal="center" vertical="center"/>
    </xf>
    <xf numFmtId="0" fontId="0" fillId="3" borderId="6" xfId="0" applyFill="1" applyBorder="1"/>
    <xf numFmtId="0" fontId="0" fillId="0" borderId="0" xfId="0"/>
    <xf numFmtId="0" fontId="9" fillId="0" borderId="6" xfId="0" applyFont="1" applyFill="1" applyBorder="1" applyAlignment="1">
      <alignment horizontal="center" vertical="center" wrapText="1"/>
    </xf>
    <xf numFmtId="0" fontId="0" fillId="0" borderId="6" xfId="0" applyFill="1" applyBorder="1"/>
    <xf numFmtId="0" fontId="0" fillId="3" borderId="0" xfId="0" applyFill="1"/>
    <xf numFmtId="43" fontId="4" fillId="0" borderId="0" xfId="1" applyFont="1" applyFill="1" applyAlignment="1">
      <alignment horizontal="center" vertical="center" wrapText="1"/>
    </xf>
    <xf numFmtId="0" fontId="0" fillId="0" borderId="6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 wrapText="1"/>
    </xf>
    <xf numFmtId="0" fontId="10" fillId="0" borderId="2" xfId="2" applyFont="1" applyFill="1" applyBorder="1" applyAlignment="1">
      <alignment horizontal="left" vertical="center"/>
    </xf>
    <xf numFmtId="164" fontId="10" fillId="0" borderId="2" xfId="2" applyNumberFormat="1" applyFont="1" applyFill="1" applyBorder="1" applyAlignment="1">
      <alignment horizontal="center" vertical="center" wrapText="1"/>
    </xf>
    <xf numFmtId="43" fontId="10" fillId="0" borderId="2" xfId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43" fontId="4" fillId="0" borderId="2" xfId="1" applyFont="1" applyFill="1" applyBorder="1" applyAlignment="1">
      <alignment horizontal="center" vertical="center"/>
    </xf>
    <xf numFmtId="0" fontId="6" fillId="0" borderId="3" xfId="2" applyFont="1" applyFill="1" applyBorder="1" applyAlignment="1">
      <alignment horizontal="center" vertical="center"/>
    </xf>
    <xf numFmtId="0" fontId="6" fillId="0" borderId="4" xfId="2" applyFont="1" applyFill="1" applyBorder="1" applyAlignment="1">
      <alignment horizontal="center" vertical="center"/>
    </xf>
    <xf numFmtId="0" fontId="6" fillId="0" borderId="5" xfId="2" applyFont="1" applyFill="1" applyBorder="1" applyAlignment="1">
      <alignment horizontal="center" vertical="center"/>
    </xf>
  </cellXfs>
  <cellStyles count="3">
    <cellStyle name="Вывод" xfId="2" builtinId="21"/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9"/>
  <sheetViews>
    <sheetView tabSelected="1" workbookViewId="0">
      <selection activeCell="A8" sqref="A8"/>
    </sheetView>
  </sheetViews>
  <sheetFormatPr defaultRowHeight="15" outlineLevelRow="1"/>
  <cols>
    <col min="1" max="1" width="59.5703125" style="13" customWidth="1"/>
    <col min="2" max="2" width="15.5703125" style="3" hidden="1" customWidth="1"/>
    <col min="3" max="3" width="17.28515625" style="20" customWidth="1"/>
    <col min="4" max="4" width="9.5703125" style="20" customWidth="1"/>
    <col min="5" max="5" width="16.140625" style="31" customWidth="1"/>
    <col min="6" max="6" width="0" style="1" hidden="1" customWidth="1"/>
    <col min="7" max="16384" width="9.140625" style="1"/>
  </cols>
  <sheetData>
    <row r="1" spans="1:5" ht="66.75" customHeight="1">
      <c r="A1" s="37" t="s">
        <v>0</v>
      </c>
      <c r="B1" s="37"/>
      <c r="C1" s="37"/>
      <c r="D1" s="37"/>
      <c r="E1" s="37"/>
    </row>
    <row r="2" spans="1:5">
      <c r="A2" s="6" t="s">
        <v>37</v>
      </c>
      <c r="B2" s="7" t="s">
        <v>1</v>
      </c>
      <c r="C2" s="39" t="s">
        <v>39</v>
      </c>
      <c r="D2" s="39"/>
      <c r="E2" s="39"/>
    </row>
    <row r="3" spans="1:5" ht="57">
      <c r="A3" s="4" t="s">
        <v>2</v>
      </c>
      <c r="B3" s="5" t="s">
        <v>3</v>
      </c>
      <c r="C3" s="21" t="s">
        <v>32</v>
      </c>
      <c r="D3" s="16" t="s">
        <v>4</v>
      </c>
      <c r="E3" s="21" t="s">
        <v>5</v>
      </c>
    </row>
    <row r="4" spans="1:5">
      <c r="A4" s="4" t="s">
        <v>40</v>
      </c>
      <c r="B4" s="5"/>
      <c r="C4" s="21">
        <v>-503386.63</v>
      </c>
      <c r="D4" s="16"/>
      <c r="E4" s="21"/>
    </row>
    <row r="5" spans="1:5">
      <c r="A5" s="40" t="s">
        <v>44</v>
      </c>
      <c r="B5" s="41"/>
      <c r="C5" s="41"/>
      <c r="D5" s="41"/>
      <c r="E5" s="42"/>
    </row>
    <row r="6" spans="1:5">
      <c r="A6" s="4" t="s">
        <v>41</v>
      </c>
      <c r="B6" s="5"/>
      <c r="C6" s="21">
        <v>928817.5</v>
      </c>
      <c r="D6" s="16"/>
      <c r="E6" s="21"/>
    </row>
    <row r="7" spans="1:5">
      <c r="A7" s="4" t="s">
        <v>42</v>
      </c>
      <c r="B7" s="5"/>
      <c r="C7" s="21">
        <v>961688.82</v>
      </c>
      <c r="D7" s="16"/>
      <c r="E7" s="21"/>
    </row>
    <row r="8" spans="1:5">
      <c r="A8" s="4" t="s">
        <v>89</v>
      </c>
      <c r="B8" s="5"/>
      <c r="C8" s="21">
        <f>C7-C6</f>
        <v>32871.319999999949</v>
      </c>
      <c r="D8" s="16"/>
      <c r="E8" s="21"/>
    </row>
    <row r="9" spans="1:5">
      <c r="A9" s="4" t="s">
        <v>6</v>
      </c>
      <c r="B9" s="5"/>
      <c r="C9" s="21">
        <f>C11+C10</f>
        <v>35374.559999999998</v>
      </c>
      <c r="D9" s="16"/>
      <c r="E9" s="21"/>
    </row>
    <row r="10" spans="1:5">
      <c r="A10" s="34" t="s">
        <v>87</v>
      </c>
      <c r="B10" s="35"/>
      <c r="C10" s="36">
        <v>29030.880000000001</v>
      </c>
      <c r="D10" s="16"/>
      <c r="E10" s="36"/>
    </row>
    <row r="11" spans="1:5">
      <c r="A11" s="34" t="s">
        <v>7</v>
      </c>
      <c r="B11" s="35"/>
      <c r="C11" s="36">
        <f>528.64*12</f>
        <v>6343.68</v>
      </c>
      <c r="D11" s="16"/>
      <c r="E11" s="36"/>
    </row>
    <row r="12" spans="1:5">
      <c r="A12" s="6" t="s">
        <v>43</v>
      </c>
      <c r="B12" s="7"/>
      <c r="C12" s="22">
        <f>C6+C9</f>
        <v>964192.06</v>
      </c>
      <c r="D12" s="25"/>
      <c r="E12" s="23"/>
    </row>
    <row r="13" spans="1:5">
      <c r="A13" s="38" t="s">
        <v>8</v>
      </c>
      <c r="B13" s="38"/>
      <c r="C13" s="38"/>
      <c r="D13" s="38"/>
      <c r="E13" s="38"/>
    </row>
    <row r="14" spans="1:5" ht="29.25" thickBot="1">
      <c r="A14" s="8" t="s">
        <v>15</v>
      </c>
      <c r="B14" s="7">
        <f>B15</f>
        <v>0</v>
      </c>
      <c r="C14" s="22">
        <f>C15+C16</f>
        <v>145645.77000000002</v>
      </c>
      <c r="D14" s="25"/>
      <c r="E14" s="23"/>
    </row>
    <row r="15" spans="1:5" s="27" customFormat="1" ht="15.75" thickBot="1">
      <c r="A15" s="29" t="s">
        <v>69</v>
      </c>
      <c r="B15" s="29"/>
      <c r="C15" s="29">
        <v>75388.460000000006</v>
      </c>
      <c r="D15" s="32" t="s">
        <v>9</v>
      </c>
      <c r="E15" s="33">
        <v>19735.2</v>
      </c>
    </row>
    <row r="16" spans="1:5" s="27" customFormat="1" ht="15.75" thickBot="1">
      <c r="A16" s="29" t="s">
        <v>70</v>
      </c>
      <c r="B16" s="29"/>
      <c r="C16" s="29">
        <v>70257.31</v>
      </c>
      <c r="D16" s="32" t="s">
        <v>9</v>
      </c>
      <c r="E16" s="33">
        <v>19735.2</v>
      </c>
    </row>
    <row r="17" spans="1:5" ht="29.25" thickBot="1">
      <c r="A17" s="8" t="s">
        <v>16</v>
      </c>
      <c r="B17" s="7">
        <f>B19</f>
        <v>0</v>
      </c>
      <c r="C17" s="22">
        <f>C19+C18</f>
        <v>56441.54</v>
      </c>
      <c r="D17" s="25"/>
      <c r="E17" s="23"/>
    </row>
    <row r="18" spans="1:5" s="27" customFormat="1" ht="15.75" thickBot="1">
      <c r="A18" s="29" t="s">
        <v>65</v>
      </c>
      <c r="B18" s="29"/>
      <c r="C18" s="29">
        <v>24471.66</v>
      </c>
      <c r="D18" s="32" t="s">
        <v>9</v>
      </c>
      <c r="E18" s="33">
        <v>19735.2</v>
      </c>
    </row>
    <row r="19" spans="1:5" s="27" customFormat="1" ht="15.75" thickBot="1">
      <c r="A19" s="29" t="s">
        <v>66</v>
      </c>
      <c r="B19" s="29"/>
      <c r="C19" s="29">
        <v>31969.88</v>
      </c>
      <c r="D19" s="32" t="s">
        <v>9</v>
      </c>
      <c r="E19" s="33">
        <v>19734.5</v>
      </c>
    </row>
    <row r="20" spans="1:5" ht="29.25" thickBot="1">
      <c r="A20" s="8" t="s">
        <v>17</v>
      </c>
      <c r="B20" s="9" t="e">
        <f>B21+#REF!</f>
        <v>#REF!</v>
      </c>
      <c r="C20" s="22">
        <f>C21+C22</f>
        <v>92320.799999999988</v>
      </c>
      <c r="D20" s="17"/>
      <c r="E20" s="23"/>
    </row>
    <row r="21" spans="1:5" s="27" customFormat="1" ht="15.75" thickBot="1">
      <c r="A21" s="29" t="s">
        <v>49</v>
      </c>
      <c r="B21" s="29"/>
      <c r="C21" s="29">
        <v>46644.6</v>
      </c>
      <c r="D21" s="32" t="s">
        <v>18</v>
      </c>
      <c r="E21" s="33">
        <v>867</v>
      </c>
    </row>
    <row r="22" spans="1:5" s="27" customFormat="1" ht="15.75" thickBot="1">
      <c r="A22" s="29" t="s">
        <v>50</v>
      </c>
      <c r="B22" s="29"/>
      <c r="C22" s="29">
        <v>45676.2</v>
      </c>
      <c r="D22" s="32" t="s">
        <v>18</v>
      </c>
      <c r="E22" s="33">
        <v>849</v>
      </c>
    </row>
    <row r="23" spans="1:5" ht="43.5" thickBot="1">
      <c r="A23" s="8" t="s">
        <v>19</v>
      </c>
      <c r="B23" s="7"/>
      <c r="C23" s="22">
        <f>C24+C25+C26+C27+C28+C29</f>
        <v>15314.539999999999</v>
      </c>
      <c r="D23" s="25"/>
      <c r="E23" s="23"/>
    </row>
    <row r="24" spans="1:5" s="27" customFormat="1" ht="15.75" thickBot="1">
      <c r="A24" s="29" t="s">
        <v>51</v>
      </c>
      <c r="B24" s="29"/>
      <c r="C24" s="29">
        <v>1578.82</v>
      </c>
      <c r="D24" s="32" t="s">
        <v>9</v>
      </c>
      <c r="E24" s="33">
        <v>19735.2</v>
      </c>
    </row>
    <row r="25" spans="1:5" s="27" customFormat="1" ht="15.75" thickBot="1">
      <c r="A25" s="29" t="s">
        <v>52</v>
      </c>
      <c r="B25" s="29"/>
      <c r="C25" s="29">
        <v>1776.17</v>
      </c>
      <c r="D25" s="32" t="s">
        <v>9</v>
      </c>
      <c r="E25" s="33">
        <v>19735.2</v>
      </c>
    </row>
    <row r="26" spans="1:5" s="27" customFormat="1" ht="15.75" thickBot="1">
      <c r="A26" s="29" t="s">
        <v>71</v>
      </c>
      <c r="B26" s="29"/>
      <c r="C26" s="29">
        <v>1499.88</v>
      </c>
      <c r="D26" s="32" t="s">
        <v>9</v>
      </c>
      <c r="E26" s="33">
        <v>19735.2</v>
      </c>
    </row>
    <row r="27" spans="1:5" s="27" customFormat="1" ht="15.75" thickBot="1">
      <c r="A27" s="29" t="s">
        <v>72</v>
      </c>
      <c r="B27" s="29"/>
      <c r="C27" s="29">
        <v>1578.82</v>
      </c>
      <c r="D27" s="32" t="s">
        <v>9</v>
      </c>
      <c r="E27" s="33">
        <v>19735.2</v>
      </c>
    </row>
    <row r="28" spans="1:5" s="27" customFormat="1" ht="15.75" thickBot="1">
      <c r="A28" s="29" t="s">
        <v>73</v>
      </c>
      <c r="B28" s="29"/>
      <c r="C28" s="29">
        <v>1184.1199999999999</v>
      </c>
      <c r="D28" s="32" t="s">
        <v>9</v>
      </c>
      <c r="E28" s="33">
        <v>19735.2</v>
      </c>
    </row>
    <row r="29" spans="1:5" s="27" customFormat="1" ht="15.75" thickBot="1">
      <c r="A29" s="29" t="s">
        <v>74</v>
      </c>
      <c r="B29" s="29"/>
      <c r="C29" s="29">
        <v>7696.73</v>
      </c>
      <c r="D29" s="32" t="s">
        <v>9</v>
      </c>
      <c r="E29" s="33">
        <v>19735.2</v>
      </c>
    </row>
    <row r="30" spans="1:5" ht="43.5" outlineLevel="1" thickBot="1">
      <c r="A30" s="8" t="s">
        <v>20</v>
      </c>
      <c r="B30" s="14"/>
      <c r="C30" s="24">
        <f>C31+C32+C33+C34+C35</f>
        <v>12065.91</v>
      </c>
      <c r="D30" s="25"/>
      <c r="E30" s="19"/>
    </row>
    <row r="31" spans="1:5" s="27" customFormat="1" ht="15.75" thickBot="1">
      <c r="A31" s="29" t="s">
        <v>75</v>
      </c>
      <c r="B31" s="29"/>
      <c r="C31" s="29">
        <v>419.67</v>
      </c>
      <c r="D31" s="32" t="s">
        <v>11</v>
      </c>
      <c r="E31" s="33">
        <v>1</v>
      </c>
    </row>
    <row r="32" spans="1:5" s="27" customFormat="1" ht="15.75" thickBot="1">
      <c r="A32" s="29" t="s">
        <v>76</v>
      </c>
      <c r="B32" s="29"/>
      <c r="C32" s="29">
        <v>86.93</v>
      </c>
      <c r="D32" s="32" t="s">
        <v>11</v>
      </c>
      <c r="E32" s="33">
        <v>1</v>
      </c>
    </row>
    <row r="33" spans="1:6" s="27" customFormat="1" ht="15.75" thickBot="1">
      <c r="A33" s="29" t="s">
        <v>77</v>
      </c>
      <c r="B33" s="29"/>
      <c r="C33" s="29">
        <v>1884.25</v>
      </c>
      <c r="D33" s="32" t="s">
        <v>78</v>
      </c>
      <c r="E33" s="33">
        <v>5.5</v>
      </c>
    </row>
    <row r="34" spans="1:6" s="27" customFormat="1" ht="15.75" thickBot="1">
      <c r="A34" s="29" t="s">
        <v>80</v>
      </c>
      <c r="B34" s="29"/>
      <c r="C34" s="29">
        <v>1889.52</v>
      </c>
      <c r="D34" s="32" t="s">
        <v>11</v>
      </c>
      <c r="E34" s="33">
        <v>4</v>
      </c>
    </row>
    <row r="35" spans="1:6" s="27" customFormat="1" ht="15.75" thickBot="1">
      <c r="A35" s="29" t="s">
        <v>57</v>
      </c>
      <c r="B35" s="29"/>
      <c r="C35" s="29">
        <v>7785.54</v>
      </c>
      <c r="D35" s="32" t="s">
        <v>38</v>
      </c>
      <c r="E35" s="33">
        <v>7</v>
      </c>
    </row>
    <row r="36" spans="1:6" ht="57.75" thickBot="1">
      <c r="A36" s="8" t="s">
        <v>21</v>
      </c>
      <c r="B36" s="7" t="e">
        <f>SUM(#REF!)</f>
        <v>#REF!</v>
      </c>
      <c r="C36" s="22">
        <f>C37+C38+C39+C40+C41+C42+C43+C44</f>
        <v>33291.919999999998</v>
      </c>
      <c r="D36" s="25"/>
      <c r="E36" s="23"/>
      <c r="F36" s="2" t="s">
        <v>12</v>
      </c>
    </row>
    <row r="37" spans="1:6" s="27" customFormat="1" ht="15.75" thickBot="1">
      <c r="A37" s="29" t="s">
        <v>53</v>
      </c>
      <c r="B37" s="29"/>
      <c r="C37" s="29">
        <v>1618.72</v>
      </c>
      <c r="D37" s="32" t="s">
        <v>36</v>
      </c>
      <c r="E37" s="33">
        <v>2</v>
      </c>
    </row>
    <row r="38" spans="1:6" s="27" customFormat="1" ht="15.75" thickBot="1">
      <c r="A38" s="29" t="s">
        <v>56</v>
      </c>
      <c r="B38" s="29"/>
      <c r="C38" s="29">
        <v>842.1</v>
      </c>
      <c r="D38" s="32" t="s">
        <v>10</v>
      </c>
      <c r="E38" s="33">
        <v>3</v>
      </c>
    </row>
    <row r="39" spans="1:6" s="27" customFormat="1" ht="15.75" thickBot="1">
      <c r="A39" s="29" t="s">
        <v>58</v>
      </c>
      <c r="B39" s="29"/>
      <c r="C39" s="29">
        <v>16888.46</v>
      </c>
      <c r="D39" s="32" t="s">
        <v>11</v>
      </c>
      <c r="E39" s="33">
        <v>2</v>
      </c>
    </row>
    <row r="40" spans="1:6" s="27" customFormat="1" ht="15.75" thickBot="1">
      <c r="A40" s="29" t="s">
        <v>59</v>
      </c>
      <c r="B40" s="29"/>
      <c r="C40" s="29">
        <v>5418.96</v>
      </c>
      <c r="D40" s="32" t="s">
        <v>10</v>
      </c>
      <c r="E40" s="33">
        <v>6</v>
      </c>
    </row>
    <row r="41" spans="1:6" s="27" customFormat="1" ht="15.75" thickBot="1">
      <c r="A41" s="29" t="s">
        <v>60</v>
      </c>
      <c r="B41" s="29"/>
      <c r="C41" s="29">
        <v>1096.6500000000001</v>
      </c>
      <c r="D41" s="32" t="s">
        <v>10</v>
      </c>
      <c r="E41" s="33">
        <v>1</v>
      </c>
    </row>
    <row r="42" spans="1:6" s="27" customFormat="1" ht="15.75" thickBot="1">
      <c r="A42" s="29" t="s">
        <v>33</v>
      </c>
      <c r="B42" s="29"/>
      <c r="C42" s="29">
        <v>1620.84</v>
      </c>
      <c r="D42" s="32" t="s">
        <v>34</v>
      </c>
      <c r="E42" s="33">
        <v>6</v>
      </c>
    </row>
    <row r="43" spans="1:6" s="27" customFormat="1" ht="15.75" thickBot="1">
      <c r="A43" s="29" t="s">
        <v>35</v>
      </c>
      <c r="B43" s="29"/>
      <c r="C43" s="29">
        <v>5184.66</v>
      </c>
      <c r="D43" s="32" t="s">
        <v>10</v>
      </c>
      <c r="E43" s="33">
        <v>26</v>
      </c>
    </row>
    <row r="44" spans="1:6" s="27" customFormat="1" ht="15.75" thickBot="1">
      <c r="A44" s="29" t="s">
        <v>79</v>
      </c>
      <c r="B44" s="29"/>
      <c r="C44" s="29">
        <v>621.53</v>
      </c>
      <c r="D44" s="32" t="s">
        <v>36</v>
      </c>
      <c r="E44" s="33">
        <v>1</v>
      </c>
    </row>
    <row r="45" spans="1:6" ht="28.5">
      <c r="A45" s="8" t="s">
        <v>22</v>
      </c>
      <c r="B45" s="7" t="e">
        <f>#REF!+#REF!</f>
        <v>#REF!</v>
      </c>
      <c r="C45" s="22">
        <v>0</v>
      </c>
      <c r="D45" s="25"/>
      <c r="E45" s="19"/>
    </row>
    <row r="46" spans="1:6" ht="28.5">
      <c r="A46" s="8" t="s">
        <v>23</v>
      </c>
      <c r="B46" s="7" t="e">
        <f>SUM(#REF!)</f>
        <v>#REF!</v>
      </c>
      <c r="C46" s="22">
        <v>0</v>
      </c>
      <c r="D46" s="25"/>
      <c r="E46" s="23"/>
    </row>
    <row r="47" spans="1:6" ht="28.5">
      <c r="A47" s="8" t="s">
        <v>24</v>
      </c>
      <c r="B47" s="7" t="e">
        <f>#REF!</f>
        <v>#REF!</v>
      </c>
      <c r="C47" s="22">
        <v>0</v>
      </c>
      <c r="D47" s="25"/>
      <c r="E47" s="23"/>
    </row>
    <row r="48" spans="1:6" ht="28.5">
      <c r="A48" s="8" t="s">
        <v>25</v>
      </c>
      <c r="B48" s="7" t="e">
        <f>B50+#REF!</f>
        <v>#REF!</v>
      </c>
      <c r="C48" s="22">
        <f>C49+C50</f>
        <v>0</v>
      </c>
      <c r="D48" s="25"/>
      <c r="E48" s="23"/>
    </row>
    <row r="49" spans="1:5">
      <c r="A49" s="15"/>
      <c r="B49" s="15"/>
      <c r="C49" s="18"/>
      <c r="D49" s="17"/>
      <c r="E49" s="19"/>
    </row>
    <row r="50" spans="1:5">
      <c r="A50" s="15"/>
      <c r="B50" s="15"/>
      <c r="C50" s="18"/>
      <c r="D50" s="17"/>
      <c r="E50" s="19"/>
    </row>
    <row r="51" spans="1:5" ht="29.25" thickBot="1">
      <c r="A51" s="8" t="s">
        <v>26</v>
      </c>
      <c r="B51" s="7">
        <f>B53</f>
        <v>0</v>
      </c>
      <c r="C51" s="22">
        <f>C52+C53</f>
        <v>7894.08</v>
      </c>
      <c r="D51" s="25"/>
      <c r="E51" s="19"/>
    </row>
    <row r="52" spans="1:5" s="27" customFormat="1" ht="15.75" thickBot="1">
      <c r="A52" s="29" t="s">
        <v>81</v>
      </c>
      <c r="B52" s="29"/>
      <c r="C52" s="29">
        <v>3749.69</v>
      </c>
      <c r="D52" s="32" t="s">
        <v>9</v>
      </c>
      <c r="E52" s="33">
        <v>19735.2</v>
      </c>
    </row>
    <row r="53" spans="1:5" s="27" customFormat="1" ht="15.75" thickBot="1">
      <c r="A53" s="29" t="s">
        <v>82</v>
      </c>
      <c r="B53" s="29"/>
      <c r="C53" s="29">
        <v>4144.3900000000003</v>
      </c>
      <c r="D53" s="32" t="s">
        <v>9</v>
      </c>
      <c r="E53" s="33">
        <v>19735.2</v>
      </c>
    </row>
    <row r="54" spans="1:5" ht="29.25" thickBot="1">
      <c r="A54" s="8" t="s">
        <v>27</v>
      </c>
      <c r="B54" s="7" t="e">
        <f>B56+#REF!</f>
        <v>#REF!</v>
      </c>
      <c r="C54" s="22">
        <f>C55+C56</f>
        <v>22754.690000000002</v>
      </c>
      <c r="D54" s="25"/>
      <c r="E54" s="23"/>
    </row>
    <row r="55" spans="1:5" s="27" customFormat="1" ht="15.75" thickBot="1">
      <c r="A55" s="29" t="s">
        <v>61</v>
      </c>
      <c r="B55" s="29"/>
      <c r="C55" s="29">
        <v>9334.75</v>
      </c>
      <c r="D55" s="32" t="s">
        <v>9</v>
      </c>
      <c r="E55" s="33">
        <v>19735.2</v>
      </c>
    </row>
    <row r="56" spans="1:5" s="27" customFormat="1" ht="15.75" thickBot="1">
      <c r="A56" s="29" t="s">
        <v>62</v>
      </c>
      <c r="B56" s="29"/>
      <c r="C56" s="29">
        <v>13419.94</v>
      </c>
      <c r="D56" s="32" t="s">
        <v>9</v>
      </c>
      <c r="E56" s="33">
        <v>19735.2</v>
      </c>
    </row>
    <row r="57" spans="1:5" ht="43.5" thickBot="1">
      <c r="A57" s="8" t="s">
        <v>28</v>
      </c>
      <c r="B57" s="7" t="e">
        <f>#REF!</f>
        <v>#REF!</v>
      </c>
      <c r="C57" s="22">
        <f>C58</f>
        <v>2224.8000000000002</v>
      </c>
      <c r="D57" s="25"/>
      <c r="E57" s="19"/>
    </row>
    <row r="58" spans="1:5" s="27" customFormat="1" ht="15.75" thickBot="1">
      <c r="A58" s="29" t="s">
        <v>31</v>
      </c>
      <c r="B58" s="29"/>
      <c r="C58" s="29">
        <v>2224.8000000000002</v>
      </c>
      <c r="D58" s="32" t="s">
        <v>9</v>
      </c>
      <c r="E58" s="33">
        <v>1545</v>
      </c>
    </row>
    <row r="59" spans="1:5" ht="57.75" thickBot="1">
      <c r="A59" s="8" t="s">
        <v>29</v>
      </c>
      <c r="B59" s="7" t="e">
        <f>SUM(#REF!)</f>
        <v>#REF!</v>
      </c>
      <c r="C59" s="22">
        <f>C60+C61+C62+C63</f>
        <v>105463.15</v>
      </c>
      <c r="D59" s="25"/>
      <c r="E59" s="19"/>
    </row>
    <row r="60" spans="1:5" s="27" customFormat="1" ht="15.75" thickBot="1">
      <c r="A60" s="29" t="s">
        <v>83</v>
      </c>
      <c r="B60" s="29"/>
      <c r="C60" s="29">
        <v>335.5</v>
      </c>
      <c r="D60" s="32" t="s">
        <v>9</v>
      </c>
      <c r="E60" s="33">
        <v>19735.2</v>
      </c>
    </row>
    <row r="61" spans="1:5" s="27" customFormat="1" ht="15.75" thickBot="1">
      <c r="A61" s="29" t="s">
        <v>55</v>
      </c>
      <c r="B61" s="29"/>
      <c r="C61" s="29">
        <v>335.5</v>
      </c>
      <c r="D61" s="32" t="s">
        <v>9</v>
      </c>
      <c r="E61" s="33">
        <v>19735.2</v>
      </c>
    </row>
    <row r="62" spans="1:5" s="27" customFormat="1" ht="15.75" thickBot="1">
      <c r="A62" s="29" t="s">
        <v>67</v>
      </c>
      <c r="B62" s="29"/>
      <c r="C62" s="29">
        <v>55653.24</v>
      </c>
      <c r="D62" s="32" t="s">
        <v>9</v>
      </c>
      <c r="E62" s="33">
        <v>19735.2</v>
      </c>
    </row>
    <row r="63" spans="1:5" s="27" customFormat="1" ht="15.75" thickBot="1">
      <c r="A63" s="29" t="s">
        <v>68</v>
      </c>
      <c r="B63" s="29"/>
      <c r="C63" s="29">
        <v>49138.91</v>
      </c>
      <c r="D63" s="32" t="s">
        <v>9</v>
      </c>
      <c r="E63" s="33">
        <v>19734.5</v>
      </c>
    </row>
    <row r="64" spans="1:5">
      <c r="A64" s="8" t="s">
        <v>30</v>
      </c>
      <c r="B64" s="7">
        <f>B65</f>
        <v>4067.7966101694919</v>
      </c>
      <c r="C64" s="22">
        <f>C65</f>
        <v>4800</v>
      </c>
      <c r="D64" s="25"/>
      <c r="E64" s="19"/>
    </row>
    <row r="65" spans="1:5" ht="45">
      <c r="A65" s="10" t="s">
        <v>13</v>
      </c>
      <c r="B65" s="9">
        <f>C65/1.18</f>
        <v>4067.7966101694919</v>
      </c>
      <c r="C65" s="17">
        <f>E65*5*12</f>
        <v>4800</v>
      </c>
      <c r="D65" s="19" t="s">
        <v>14</v>
      </c>
      <c r="E65" s="23">
        <v>80</v>
      </c>
    </row>
    <row r="66" spans="1:5">
      <c r="A66" s="6" t="s">
        <v>84</v>
      </c>
      <c r="B66" s="11" t="e">
        <f>B14+B17+B20+#REF!+B36+B45+B46+B47+B48+B51+B54+B57+B59+B64</f>
        <v>#REF!</v>
      </c>
      <c r="C66" s="22">
        <f>C14++C17+C20+C23+C30+C36+C45+C46+C48+C51+C54+C57+C59</f>
        <v>493417.19999999995</v>
      </c>
      <c r="D66" s="25"/>
      <c r="E66" s="19"/>
    </row>
    <row r="67" spans="1:5">
      <c r="A67" s="6" t="s">
        <v>85</v>
      </c>
      <c r="B67" s="12"/>
      <c r="C67" s="22">
        <f>C66*1.18+C64</f>
        <v>587032.29599999986</v>
      </c>
      <c r="D67" s="25"/>
      <c r="E67" s="23"/>
    </row>
    <row r="68" spans="1:5">
      <c r="A68" s="6" t="s">
        <v>86</v>
      </c>
      <c r="B68" s="12"/>
      <c r="C68" s="22">
        <f>C4+C6+C9-C67</f>
        <v>-126226.86599999986</v>
      </c>
      <c r="D68" s="25"/>
      <c r="E68" s="23"/>
    </row>
    <row r="69" spans="1:5" ht="28.5">
      <c r="A69" s="8" t="s">
        <v>88</v>
      </c>
      <c r="B69" s="7"/>
      <c r="C69" s="22">
        <f>(C68)+(C8)</f>
        <v>-93355.545999999915</v>
      </c>
      <c r="D69" s="25"/>
      <c r="E69" s="23"/>
    </row>
  </sheetData>
  <mergeCells count="4">
    <mergeCell ref="A1:E1"/>
    <mergeCell ref="A13:E13"/>
    <mergeCell ref="C2:E2"/>
    <mergeCell ref="A5:E5"/>
  </mergeCells>
  <hyperlinks>
    <hyperlink ref="D3" location="Ед.изм.!A1" display="Ед.изм."/>
  </hyperlinks>
  <pageMargins left="0.7" right="0.7" top="0.75" bottom="0.75" header="0.3" footer="0.3"/>
  <pageSetup paperSize="9" scale="75" orientation="portrait" r:id="rId1"/>
  <colBreaks count="1" manualBreakCount="1">
    <brk id="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E74"/>
  <sheetViews>
    <sheetView topLeftCell="A52" workbookViewId="0">
      <selection activeCell="A24" sqref="A24:XFD24"/>
    </sheetView>
  </sheetViews>
  <sheetFormatPr defaultRowHeight="15"/>
  <cols>
    <col min="1" max="1" width="42.7109375" customWidth="1"/>
    <col min="2" max="2" width="42.7109375" style="27" hidden="1" customWidth="1"/>
  </cols>
  <sheetData>
    <row r="2" spans="1:5">
      <c r="A2" s="27"/>
      <c r="C2" s="27"/>
      <c r="D2" s="27"/>
      <c r="E2" s="27"/>
    </row>
    <row r="3" spans="1:5">
      <c r="A3" s="27"/>
      <c r="C3" s="27"/>
      <c r="D3" s="27"/>
      <c r="E3" s="27"/>
    </row>
    <row r="4" spans="1:5" ht="15.75" thickBot="1">
      <c r="A4" s="27"/>
      <c r="C4" s="27"/>
      <c r="D4" s="27"/>
      <c r="E4" s="27"/>
    </row>
    <row r="5" spans="1:5" ht="15.75" thickBot="1">
      <c r="A5" s="28" t="s">
        <v>45</v>
      </c>
      <c r="B5" s="28"/>
      <c r="C5" s="28" t="s">
        <v>46</v>
      </c>
      <c r="D5" s="28" t="s">
        <v>47</v>
      </c>
      <c r="E5" s="28" t="s">
        <v>48</v>
      </c>
    </row>
    <row r="6" spans="1:5" s="30" customFormat="1" ht="15.75" thickBot="1">
      <c r="A6" s="26" t="s">
        <v>49</v>
      </c>
      <c r="B6" s="26"/>
      <c r="C6" s="26">
        <v>46644.6</v>
      </c>
      <c r="D6" s="26" t="s">
        <v>18</v>
      </c>
      <c r="E6" s="26">
        <v>867</v>
      </c>
    </row>
    <row r="7" spans="1:5" ht="15.75" thickBot="1">
      <c r="A7" s="29"/>
      <c r="B7" s="29"/>
      <c r="C7" s="29">
        <v>46644.6</v>
      </c>
      <c r="D7" s="29"/>
      <c r="E7" s="29">
        <v>867</v>
      </c>
    </row>
    <row r="8" spans="1:5" s="30" customFormat="1" ht="15.75" thickBot="1">
      <c r="A8" s="26" t="s">
        <v>50</v>
      </c>
      <c r="B8" s="26"/>
      <c r="C8" s="26">
        <v>45676.2</v>
      </c>
      <c r="D8" s="26" t="s">
        <v>18</v>
      </c>
      <c r="E8" s="26">
        <v>849</v>
      </c>
    </row>
    <row r="9" spans="1:5" ht="15.75" thickBot="1">
      <c r="A9" s="29"/>
      <c r="B9" s="29"/>
      <c r="C9" s="29">
        <v>45676.2</v>
      </c>
      <c r="D9" s="29"/>
      <c r="E9" s="29">
        <v>849</v>
      </c>
    </row>
    <row r="10" spans="1:5" s="30" customFormat="1" ht="15.75" thickBot="1">
      <c r="A10" s="26" t="s">
        <v>51</v>
      </c>
      <c r="B10" s="26"/>
      <c r="C10" s="26">
        <v>1578.82</v>
      </c>
      <c r="D10" s="26" t="s">
        <v>9</v>
      </c>
      <c r="E10" s="26">
        <v>19735.2</v>
      </c>
    </row>
    <row r="11" spans="1:5" ht="15.75" thickBot="1">
      <c r="A11" s="29"/>
      <c r="B11" s="29"/>
      <c r="C11" s="29">
        <v>1578.82</v>
      </c>
      <c r="D11" s="29"/>
      <c r="E11" s="29">
        <v>19735.2</v>
      </c>
    </row>
    <row r="12" spans="1:5" s="30" customFormat="1" ht="15.75" thickBot="1">
      <c r="A12" s="26" t="s">
        <v>52</v>
      </c>
      <c r="B12" s="26"/>
      <c r="C12" s="26">
        <v>1776.17</v>
      </c>
      <c r="D12" s="26" t="s">
        <v>9</v>
      </c>
      <c r="E12" s="26">
        <v>19735.2</v>
      </c>
    </row>
    <row r="13" spans="1:5" ht="15.75" thickBot="1">
      <c r="A13" s="29"/>
      <c r="B13" s="29"/>
      <c r="C13" s="29">
        <v>1776.17</v>
      </c>
      <c r="D13" s="29"/>
      <c r="E13" s="29">
        <v>19735.2</v>
      </c>
    </row>
    <row r="14" spans="1:5" s="30" customFormat="1" ht="15.75" thickBot="1">
      <c r="A14" s="26" t="s">
        <v>31</v>
      </c>
      <c r="B14" s="26"/>
      <c r="C14" s="26">
        <v>2224.8000000000002</v>
      </c>
      <c r="D14" s="26" t="s">
        <v>9</v>
      </c>
      <c r="E14" s="26">
        <v>1545</v>
      </c>
    </row>
    <row r="15" spans="1:5" ht="15.75" thickBot="1">
      <c r="A15" s="29"/>
      <c r="B15" s="29"/>
      <c r="C15" s="29">
        <v>2224.8000000000002</v>
      </c>
      <c r="D15" s="29"/>
      <c r="E15" s="29">
        <v>1545</v>
      </c>
    </row>
    <row r="16" spans="1:5" s="30" customFormat="1" ht="15.75" thickBot="1">
      <c r="A16" s="26" t="s">
        <v>53</v>
      </c>
      <c r="B16" s="26"/>
      <c r="C16" s="26">
        <v>1618.72</v>
      </c>
      <c r="D16" s="26" t="s">
        <v>36</v>
      </c>
      <c r="E16" s="26">
        <v>2</v>
      </c>
    </row>
    <row r="17" spans="1:5" ht="15.75" thickBot="1">
      <c r="A17" s="29"/>
      <c r="B17" s="29"/>
      <c r="C17" s="29">
        <v>1618.72</v>
      </c>
      <c r="D17" s="29"/>
      <c r="E17" s="29">
        <v>2</v>
      </c>
    </row>
    <row r="18" spans="1:5" s="30" customFormat="1" ht="15.75" thickBot="1">
      <c r="A18" s="26" t="s">
        <v>54</v>
      </c>
      <c r="B18" s="26"/>
      <c r="C18" s="26">
        <v>335.5</v>
      </c>
      <c r="D18" s="26" t="s">
        <v>9</v>
      </c>
      <c r="E18" s="26">
        <v>19735.2</v>
      </c>
    </row>
    <row r="19" spans="1:5" ht="15.75" thickBot="1">
      <c r="A19" s="29"/>
      <c r="B19" s="29"/>
      <c r="C19" s="29">
        <v>335.5</v>
      </c>
      <c r="D19" s="29"/>
      <c r="E19" s="29">
        <v>19735.2</v>
      </c>
    </row>
    <row r="20" spans="1:5" s="30" customFormat="1" ht="15.75" thickBot="1">
      <c r="A20" s="26" t="s">
        <v>55</v>
      </c>
      <c r="B20" s="26"/>
      <c r="C20" s="26">
        <v>335.5</v>
      </c>
      <c r="D20" s="26" t="s">
        <v>9</v>
      </c>
      <c r="E20" s="26">
        <v>19735.2</v>
      </c>
    </row>
    <row r="21" spans="1:5" ht="15.75" thickBot="1">
      <c r="A21" s="29"/>
      <c r="B21" s="29"/>
      <c r="C21" s="29">
        <v>335.5</v>
      </c>
      <c r="D21" s="29"/>
      <c r="E21" s="29">
        <v>19735.2</v>
      </c>
    </row>
    <row r="22" spans="1:5" s="30" customFormat="1" ht="15.75" thickBot="1">
      <c r="A22" s="26" t="s">
        <v>56</v>
      </c>
      <c r="B22" s="26"/>
      <c r="C22" s="26">
        <v>842.1</v>
      </c>
      <c r="D22" s="26" t="s">
        <v>10</v>
      </c>
      <c r="E22" s="26">
        <v>3</v>
      </c>
    </row>
    <row r="23" spans="1:5" ht="15.75" thickBot="1">
      <c r="A23" s="29"/>
      <c r="B23" s="29"/>
      <c r="C23" s="29">
        <v>842.1</v>
      </c>
      <c r="D23" s="29"/>
      <c r="E23" s="29">
        <v>3</v>
      </c>
    </row>
    <row r="24" spans="1:5" s="30" customFormat="1" ht="15.75" thickBot="1">
      <c r="A24" s="26" t="s">
        <v>57</v>
      </c>
      <c r="B24" s="26"/>
      <c r="C24" s="26">
        <v>7785.54</v>
      </c>
      <c r="D24" s="26" t="s">
        <v>38</v>
      </c>
      <c r="E24" s="26">
        <v>7</v>
      </c>
    </row>
    <row r="25" spans="1:5" ht="15.75" thickBot="1">
      <c r="A25" s="29"/>
      <c r="B25" s="29"/>
      <c r="C25" s="29">
        <v>7785.54</v>
      </c>
      <c r="D25" s="29"/>
      <c r="E25" s="29">
        <v>7</v>
      </c>
    </row>
    <row r="26" spans="1:5" s="30" customFormat="1" ht="15.75" thickBot="1">
      <c r="A26" s="26" t="s">
        <v>58</v>
      </c>
      <c r="B26" s="26"/>
      <c r="C26" s="26">
        <v>16888.46</v>
      </c>
      <c r="D26" s="26" t="s">
        <v>11</v>
      </c>
      <c r="E26" s="26">
        <v>2</v>
      </c>
    </row>
    <row r="27" spans="1:5" ht="15.75" thickBot="1">
      <c r="A27" s="29"/>
      <c r="B27" s="29"/>
      <c r="C27" s="29">
        <v>16888.46</v>
      </c>
      <c r="D27" s="29"/>
      <c r="E27" s="29">
        <v>2</v>
      </c>
    </row>
    <row r="28" spans="1:5" s="30" customFormat="1" ht="15.75" thickBot="1">
      <c r="A28" s="26" t="s">
        <v>59</v>
      </c>
      <c r="B28" s="26"/>
      <c r="C28" s="26">
        <v>5418.96</v>
      </c>
      <c r="D28" s="26" t="s">
        <v>10</v>
      </c>
      <c r="E28" s="26">
        <v>6</v>
      </c>
    </row>
    <row r="29" spans="1:5" ht="15.75" thickBot="1">
      <c r="A29" s="29"/>
      <c r="B29" s="29"/>
      <c r="C29" s="29">
        <v>5418.96</v>
      </c>
      <c r="D29" s="29"/>
      <c r="E29" s="29">
        <v>6</v>
      </c>
    </row>
    <row r="30" spans="1:5" s="30" customFormat="1" ht="15.75" thickBot="1">
      <c r="A30" s="26" t="s">
        <v>60</v>
      </c>
      <c r="B30" s="26"/>
      <c r="C30" s="26">
        <v>1096.6500000000001</v>
      </c>
      <c r="D30" s="26" t="s">
        <v>10</v>
      </c>
      <c r="E30" s="26">
        <v>1</v>
      </c>
    </row>
    <row r="31" spans="1:5" ht="15.75" thickBot="1">
      <c r="A31" s="29"/>
      <c r="B31" s="29"/>
      <c r="C31" s="29">
        <v>1096.6500000000001</v>
      </c>
      <c r="D31" s="29"/>
      <c r="E31" s="29">
        <v>1</v>
      </c>
    </row>
    <row r="32" spans="1:5" s="30" customFormat="1" ht="15.75" thickBot="1">
      <c r="A32" s="26" t="s">
        <v>61</v>
      </c>
      <c r="B32" s="26"/>
      <c r="C32" s="26">
        <v>9334.75</v>
      </c>
      <c r="D32" s="26" t="s">
        <v>9</v>
      </c>
      <c r="E32" s="26">
        <v>19735.2</v>
      </c>
    </row>
    <row r="33" spans="1:5" ht="15.75" thickBot="1">
      <c r="A33" s="29"/>
      <c r="B33" s="29"/>
      <c r="C33" s="29">
        <v>9334.75</v>
      </c>
      <c r="D33" s="29"/>
      <c r="E33" s="29">
        <v>19735.2</v>
      </c>
    </row>
    <row r="34" spans="1:5" s="30" customFormat="1" ht="15.75" thickBot="1">
      <c r="A34" s="26" t="s">
        <v>62</v>
      </c>
      <c r="B34" s="26"/>
      <c r="C34" s="26">
        <v>13419.94</v>
      </c>
      <c r="D34" s="26" t="s">
        <v>9</v>
      </c>
      <c r="E34" s="26">
        <v>19735.2</v>
      </c>
    </row>
    <row r="35" spans="1:5" ht="15.75" thickBot="1">
      <c r="A35" s="29"/>
      <c r="B35" s="29"/>
      <c r="C35" s="29">
        <v>13419.94</v>
      </c>
      <c r="D35" s="29"/>
      <c r="E35" s="29">
        <v>19735.2</v>
      </c>
    </row>
    <row r="36" spans="1:5" s="30" customFormat="1" ht="15.75" thickBot="1">
      <c r="A36" s="26" t="s">
        <v>63</v>
      </c>
      <c r="B36" s="26"/>
      <c r="C36" s="26">
        <v>3749.69</v>
      </c>
      <c r="D36" s="26" t="s">
        <v>9</v>
      </c>
      <c r="E36" s="26">
        <v>19735.2</v>
      </c>
    </row>
    <row r="37" spans="1:5" ht="15.75" thickBot="1">
      <c r="A37" s="29"/>
      <c r="B37" s="29"/>
      <c r="C37" s="29">
        <v>3749.69</v>
      </c>
      <c r="D37" s="29"/>
      <c r="E37" s="29">
        <v>19735.2</v>
      </c>
    </row>
    <row r="38" spans="1:5" s="30" customFormat="1" ht="15.75" thickBot="1">
      <c r="A38" s="26" t="s">
        <v>64</v>
      </c>
      <c r="B38" s="26"/>
      <c r="C38" s="26">
        <v>4144.3900000000003</v>
      </c>
      <c r="D38" s="26" t="s">
        <v>9</v>
      </c>
      <c r="E38" s="26">
        <v>19735.2</v>
      </c>
    </row>
    <row r="39" spans="1:5" ht="15.75" thickBot="1">
      <c r="A39" s="29"/>
      <c r="B39" s="29"/>
      <c r="C39" s="29">
        <v>4144.3900000000003</v>
      </c>
      <c r="D39" s="29"/>
      <c r="E39" s="29">
        <v>19735.2</v>
      </c>
    </row>
    <row r="40" spans="1:5" s="30" customFormat="1" ht="15.75" thickBot="1">
      <c r="A40" s="26" t="s">
        <v>65</v>
      </c>
      <c r="B40" s="26"/>
      <c r="C40" s="26">
        <v>24471.66</v>
      </c>
      <c r="D40" s="26" t="s">
        <v>9</v>
      </c>
      <c r="E40" s="26">
        <v>19735.2</v>
      </c>
    </row>
    <row r="41" spans="1:5" ht="15.75" thickBot="1">
      <c r="A41" s="29"/>
      <c r="B41" s="29"/>
      <c r="C41" s="29">
        <v>24471.66</v>
      </c>
      <c r="D41" s="29"/>
      <c r="E41" s="29">
        <v>19735.2</v>
      </c>
    </row>
    <row r="42" spans="1:5" s="30" customFormat="1" ht="15.75" thickBot="1">
      <c r="A42" s="26" t="s">
        <v>66</v>
      </c>
      <c r="B42" s="26"/>
      <c r="C42" s="26">
        <v>31969.88</v>
      </c>
      <c r="D42" s="26" t="s">
        <v>9</v>
      </c>
      <c r="E42" s="26">
        <v>19734.5</v>
      </c>
    </row>
    <row r="43" spans="1:5" ht="15.75" thickBot="1">
      <c r="A43" s="29"/>
      <c r="B43" s="29"/>
      <c r="C43" s="29">
        <v>31969.88</v>
      </c>
      <c r="D43" s="29"/>
      <c r="E43" s="29">
        <v>19734.5</v>
      </c>
    </row>
    <row r="44" spans="1:5" s="30" customFormat="1" ht="15.75" thickBot="1">
      <c r="A44" s="26" t="s">
        <v>67</v>
      </c>
      <c r="B44" s="26"/>
      <c r="C44" s="26">
        <v>55653.24</v>
      </c>
      <c r="D44" s="26" t="s">
        <v>9</v>
      </c>
      <c r="E44" s="26">
        <v>19735.2</v>
      </c>
    </row>
    <row r="45" spans="1:5" ht="15.75" thickBot="1">
      <c r="A45" s="29"/>
      <c r="B45" s="29"/>
      <c r="C45" s="29">
        <v>55653.24</v>
      </c>
      <c r="D45" s="29"/>
      <c r="E45" s="29">
        <v>19735.2</v>
      </c>
    </row>
    <row r="46" spans="1:5" s="30" customFormat="1" ht="15.75" thickBot="1">
      <c r="A46" s="26" t="s">
        <v>68</v>
      </c>
      <c r="B46" s="26"/>
      <c r="C46" s="26">
        <v>49138.91</v>
      </c>
      <c r="D46" s="26" t="s">
        <v>9</v>
      </c>
      <c r="E46" s="26">
        <v>19734.5</v>
      </c>
    </row>
    <row r="47" spans="1:5" ht="15.75" thickBot="1">
      <c r="A47" s="29"/>
      <c r="B47" s="29"/>
      <c r="C47" s="29">
        <v>49138.91</v>
      </c>
      <c r="D47" s="29"/>
      <c r="E47" s="29">
        <v>19734.5</v>
      </c>
    </row>
    <row r="48" spans="1:5" s="30" customFormat="1" ht="15.75" thickBot="1">
      <c r="A48" s="26" t="s">
        <v>69</v>
      </c>
      <c r="B48" s="26"/>
      <c r="C48" s="26">
        <v>75388.460000000006</v>
      </c>
      <c r="D48" s="26" t="s">
        <v>9</v>
      </c>
      <c r="E48" s="26">
        <v>19735.2</v>
      </c>
    </row>
    <row r="49" spans="1:5" ht="15.75" thickBot="1">
      <c r="A49" s="29"/>
      <c r="B49" s="29"/>
      <c r="C49" s="29">
        <v>75388.460000000006</v>
      </c>
      <c r="D49" s="29"/>
      <c r="E49" s="29">
        <v>19735.2</v>
      </c>
    </row>
    <row r="50" spans="1:5" s="30" customFormat="1" ht="15.75" thickBot="1">
      <c r="A50" s="26" t="s">
        <v>70</v>
      </c>
      <c r="B50" s="26"/>
      <c r="C50" s="26">
        <v>70257.31</v>
      </c>
      <c r="D50" s="26" t="s">
        <v>9</v>
      </c>
      <c r="E50" s="26">
        <v>19735.2</v>
      </c>
    </row>
    <row r="51" spans="1:5" ht="15.75" thickBot="1">
      <c r="A51" s="29"/>
      <c r="B51" s="29"/>
      <c r="C51" s="29">
        <v>70257.31</v>
      </c>
      <c r="D51" s="29"/>
      <c r="E51" s="29">
        <v>19735.2</v>
      </c>
    </row>
    <row r="52" spans="1:5" s="30" customFormat="1" ht="15.75" thickBot="1">
      <c r="A52" s="26" t="s">
        <v>71</v>
      </c>
      <c r="B52" s="26"/>
      <c r="C52" s="26">
        <v>1499.88</v>
      </c>
      <c r="D52" s="26" t="s">
        <v>9</v>
      </c>
      <c r="E52" s="26">
        <v>19735.2</v>
      </c>
    </row>
    <row r="53" spans="1:5" ht="15.75" thickBot="1">
      <c r="A53" s="29"/>
      <c r="B53" s="29"/>
      <c r="C53" s="29">
        <v>1499.88</v>
      </c>
      <c r="D53" s="29"/>
      <c r="E53" s="29">
        <v>19735.2</v>
      </c>
    </row>
    <row r="54" spans="1:5" s="30" customFormat="1" ht="15.75" thickBot="1">
      <c r="A54" s="26" t="s">
        <v>72</v>
      </c>
      <c r="B54" s="26"/>
      <c r="C54" s="26">
        <v>1578.82</v>
      </c>
      <c r="D54" s="26" t="s">
        <v>9</v>
      </c>
      <c r="E54" s="26">
        <v>19735.2</v>
      </c>
    </row>
    <row r="55" spans="1:5" ht="15.75" thickBot="1">
      <c r="A55" s="29"/>
      <c r="B55" s="29"/>
      <c r="C55" s="29">
        <v>1578.82</v>
      </c>
      <c r="D55" s="29"/>
      <c r="E55" s="29">
        <v>19735.2</v>
      </c>
    </row>
    <row r="56" spans="1:5" s="30" customFormat="1" ht="15.75" thickBot="1">
      <c r="A56" s="26" t="s">
        <v>73</v>
      </c>
      <c r="B56" s="26"/>
      <c r="C56" s="26">
        <v>1184.1199999999999</v>
      </c>
      <c r="D56" s="26" t="s">
        <v>9</v>
      </c>
      <c r="E56" s="26">
        <v>19735.2</v>
      </c>
    </row>
    <row r="57" spans="1:5" ht="15.75" thickBot="1">
      <c r="A57" s="29"/>
      <c r="B57" s="29"/>
      <c r="C57" s="29">
        <v>1184.1199999999999</v>
      </c>
      <c r="D57" s="29"/>
      <c r="E57" s="29">
        <v>19735.2</v>
      </c>
    </row>
    <row r="58" spans="1:5" s="30" customFormat="1" ht="15.75" thickBot="1">
      <c r="A58" s="26" t="s">
        <v>74</v>
      </c>
      <c r="B58" s="26"/>
      <c r="C58" s="26">
        <v>7696.73</v>
      </c>
      <c r="D58" s="26" t="s">
        <v>9</v>
      </c>
      <c r="E58" s="26">
        <v>19735.2</v>
      </c>
    </row>
    <row r="59" spans="1:5" ht="15.75" thickBot="1">
      <c r="A59" s="29"/>
      <c r="B59" s="29"/>
      <c r="C59" s="29">
        <v>7696.73</v>
      </c>
      <c r="D59" s="29"/>
      <c r="E59" s="29">
        <v>19735.2</v>
      </c>
    </row>
    <row r="60" spans="1:5" s="30" customFormat="1" ht="15.75" thickBot="1">
      <c r="A60" s="26" t="s">
        <v>75</v>
      </c>
      <c r="B60" s="26"/>
      <c r="C60" s="26">
        <v>419.67</v>
      </c>
      <c r="D60" s="26" t="s">
        <v>11</v>
      </c>
      <c r="E60" s="26">
        <v>1</v>
      </c>
    </row>
    <row r="61" spans="1:5" ht="15.75" thickBot="1">
      <c r="A61" s="29"/>
      <c r="B61" s="29"/>
      <c r="C61" s="29">
        <v>419.67</v>
      </c>
      <c r="D61" s="29"/>
      <c r="E61" s="29">
        <v>1</v>
      </c>
    </row>
    <row r="62" spans="1:5" s="30" customFormat="1" ht="15.75" thickBot="1">
      <c r="A62" s="26" t="s">
        <v>76</v>
      </c>
      <c r="B62" s="26"/>
      <c r="C62" s="26">
        <v>86.93</v>
      </c>
      <c r="D62" s="26" t="s">
        <v>11</v>
      </c>
      <c r="E62" s="26">
        <v>1</v>
      </c>
    </row>
    <row r="63" spans="1:5" ht="15.75" thickBot="1">
      <c r="A63" s="29"/>
      <c r="B63" s="29"/>
      <c r="C63" s="29">
        <v>86.93</v>
      </c>
      <c r="D63" s="29"/>
      <c r="E63" s="29">
        <v>1</v>
      </c>
    </row>
    <row r="64" spans="1:5" s="30" customFormat="1" ht="15.75" thickBot="1">
      <c r="A64" s="26" t="s">
        <v>33</v>
      </c>
      <c r="B64" s="26"/>
      <c r="C64" s="26">
        <v>1620.84</v>
      </c>
      <c r="D64" s="26" t="s">
        <v>34</v>
      </c>
      <c r="E64" s="26">
        <v>6</v>
      </c>
    </row>
    <row r="65" spans="1:5" ht="15.75" thickBot="1">
      <c r="A65" s="29"/>
      <c r="B65" s="29"/>
      <c r="C65" s="29">
        <v>1620.84</v>
      </c>
      <c r="D65" s="29"/>
      <c r="E65" s="29">
        <v>6</v>
      </c>
    </row>
    <row r="66" spans="1:5" s="30" customFormat="1" ht="15.75" thickBot="1">
      <c r="A66" s="26" t="s">
        <v>35</v>
      </c>
      <c r="B66" s="26"/>
      <c r="C66" s="26">
        <v>5184.66</v>
      </c>
      <c r="D66" s="26" t="s">
        <v>10</v>
      </c>
      <c r="E66" s="26">
        <v>26</v>
      </c>
    </row>
    <row r="67" spans="1:5" ht="15.75" thickBot="1">
      <c r="A67" s="29"/>
      <c r="B67" s="29"/>
      <c r="C67" s="29">
        <v>5184.66</v>
      </c>
      <c r="D67" s="29"/>
      <c r="E67" s="29">
        <v>26</v>
      </c>
    </row>
    <row r="68" spans="1:5" s="30" customFormat="1" ht="15.75" thickBot="1">
      <c r="A68" s="26" t="s">
        <v>77</v>
      </c>
      <c r="B68" s="26"/>
      <c r="C68" s="26">
        <v>1884.25</v>
      </c>
      <c r="D68" s="26" t="s">
        <v>78</v>
      </c>
      <c r="E68" s="26">
        <v>5.5</v>
      </c>
    </row>
    <row r="69" spans="1:5" ht="15.75" thickBot="1">
      <c r="A69" s="29"/>
      <c r="B69" s="29"/>
      <c r="C69" s="29">
        <v>1884.25</v>
      </c>
      <c r="D69" s="29"/>
      <c r="E69" s="29">
        <v>5.5</v>
      </c>
    </row>
    <row r="70" spans="1:5" s="30" customFormat="1" ht="15.75" thickBot="1">
      <c r="A70" s="26" t="s">
        <v>79</v>
      </c>
      <c r="B70" s="26"/>
      <c r="C70" s="26">
        <v>621.53</v>
      </c>
      <c r="D70" s="26" t="s">
        <v>36</v>
      </c>
      <c r="E70" s="26">
        <v>1</v>
      </c>
    </row>
    <row r="71" spans="1:5" ht="15.75" thickBot="1">
      <c r="A71" s="29"/>
      <c r="B71" s="29"/>
      <c r="C71" s="29">
        <v>621.53</v>
      </c>
      <c r="D71" s="29"/>
      <c r="E71" s="29">
        <v>1</v>
      </c>
    </row>
    <row r="72" spans="1:5" s="30" customFormat="1" ht="15.75" thickBot="1">
      <c r="A72" s="26" t="s">
        <v>80</v>
      </c>
      <c r="B72" s="26"/>
      <c r="C72" s="26">
        <v>1889.52</v>
      </c>
      <c r="D72" s="26" t="s">
        <v>11</v>
      </c>
      <c r="E72" s="26">
        <v>4</v>
      </c>
    </row>
    <row r="73" spans="1:5" ht="15.75" thickBot="1">
      <c r="A73" s="29"/>
      <c r="B73" s="29"/>
      <c r="C73" s="29">
        <v>1889.52</v>
      </c>
      <c r="D73" s="29"/>
      <c r="E73" s="29">
        <v>4</v>
      </c>
    </row>
    <row r="74" spans="1:5" ht="15.75" thickBot="1">
      <c r="A74" s="29"/>
      <c r="B74" s="29"/>
      <c r="C74" s="29">
        <v>493417.2</v>
      </c>
      <c r="D74" s="29"/>
      <c r="E74" s="29">
        <v>358558.70000000007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Лист2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2019-01-30T02:10:26Z</cp:lastPrinted>
  <dcterms:created xsi:type="dcterms:W3CDTF">2018-02-13T05:54:21Z</dcterms:created>
  <dcterms:modified xsi:type="dcterms:W3CDTF">2019-02-28T05:51:18Z</dcterms:modified>
</cp:coreProperties>
</file>