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Лист1!$A$1:$E$90</definedName>
  </definedNames>
  <calcPr calcId="124519" calcMode="manual"/>
</workbook>
</file>

<file path=xl/calcChain.xml><?xml version="1.0" encoding="utf-8"?>
<calcChain xmlns="http://schemas.openxmlformats.org/spreadsheetml/2006/main">
  <c r="C86" i="1"/>
  <c r="C7"/>
  <c r="C75"/>
  <c r="C38"/>
  <c r="C31"/>
  <c r="C9" l="1"/>
  <c r="C8" s="1"/>
  <c r="C10" l="1"/>
  <c r="C71"/>
  <c r="C22"/>
  <c r="C18"/>
  <c r="C15"/>
  <c r="C12"/>
  <c r="C87" s="1"/>
  <c r="C85"/>
  <c r="C84" s="1"/>
  <c r="E51" l="1"/>
  <c r="C51"/>
  <c r="B38" l="1"/>
  <c r="B75"/>
  <c r="B69"/>
  <c r="B67"/>
  <c r="B66" l="1"/>
  <c r="B85"/>
  <c r="B84" s="1"/>
  <c r="B74"/>
  <c r="B71"/>
  <c r="B70"/>
  <c r="B68"/>
  <c r="B18"/>
  <c r="B15"/>
  <c r="B12"/>
  <c r="B87" l="1"/>
  <c r="C88" l="1"/>
  <c r="C89" s="1"/>
  <c r="C90" s="1"/>
</calcChain>
</file>

<file path=xl/sharedStrings.xml><?xml version="1.0" encoding="utf-8"?>
<sst xmlns="http://schemas.openxmlformats.org/spreadsheetml/2006/main" count="213" uniqueCount="120">
  <si>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</si>
  <si>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</si>
  <si>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</si>
  <si>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</si>
  <si>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</si>
  <si>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</si>
  <si>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</si>
  <si>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</si>
  <si>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</si>
  <si>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</si>
  <si>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</si>
  <si>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</si>
  <si>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</si>
  <si>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</si>
  <si>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</si>
  <si>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</si>
  <si>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</si>
  <si>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</si>
  <si>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</si>
  <si>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</si>
  <si>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</si>
  <si>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</si>
  <si>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</si>
  <si>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</si>
  <si>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</si>
  <si>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</si>
  <si>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</si>
  <si>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</si>
  <si>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</si>
  <si>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</si>
  <si>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</si>
  <si>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</si>
  <si>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</si>
  <si>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</si>
  <si>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</si>
  <si>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</si>
  <si>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</si>
  <si>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</si>
  <si>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</si>
  <si>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</si>
  <si>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электро-патрона</t>
  </si>
  <si>
    <t>прочистка канализационной сети внутренней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</si>
  <si>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</si>
  <si>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</si>
  <si>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</si>
  <si>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</si>
  <si>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</si>
  <si>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</si>
  <si>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</si>
  <si>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</si>
  <si>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</si>
  <si>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</si>
  <si>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</si>
  <si>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</si>
  <si>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</si>
  <si>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</si>
  <si>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</si>
  <si>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</si>
  <si>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</si>
  <si>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</si>
  <si>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</si>
  <si>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</si>
  <si>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</si>
  <si>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</si>
  <si>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</si>
  <si>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</si>
  <si>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</si>
  <si>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</si>
  <si>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</si>
  <si>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</si>
  <si>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</si>
  <si>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</si>
  <si>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</si>
  <si>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</si>
  <si>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Содержание ДРС 3,4 кв. 2017 г. коэф. 0,8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</si>
  <si>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</si>
  <si>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</si>
  <si>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</si>
  <si>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</si>
  <si>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</si>
  <si>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</si>
  <si>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</si>
  <si>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</si>
  <si>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</si>
  <si>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скос травы</t>
  </si>
  <si>
    <t>Уборка придомовой территории 1,2 кв. 2017 г. коэф.  0,8</t>
  </si>
  <si>
    <t>Уборка придомовой территории 1,2 кв. 2017 г. коэф.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</si>
  <si>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</si>
  <si>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</si>
  <si>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</si>
  <si>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</si>
  <si>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установка замка на подвальные двери и чердачные люки</t>
  </si>
  <si>
    <t>установка замка на подвальные двери и чердачные лю</t>
  </si>
  <si>
    <t>Смена вентиля до 20 мм. (с материалом)</t>
  </si>
  <si>
    <t>замена эл.выключателя</t>
  </si>
  <si>
    <t>подключение эл.энергии после отключения</t>
  </si>
  <si>
    <t>подкл.</t>
  </si>
  <si>
    <t>сброс воздуха с системы отопления</t>
  </si>
  <si>
    <t>м3</t>
  </si>
  <si>
    <t>Рыхление слежавшегося песка в песочницах</t>
  </si>
  <si>
    <t>завоз песка в песочницу</t>
  </si>
  <si>
    <t>Адрес: Батарейный мкр., д. 8</t>
  </si>
  <si>
    <t>Ремонт шиферной кровли</t>
  </si>
  <si>
    <t>смена обделок из листовой стали в местах примыкания к вытяжн</t>
  </si>
  <si>
    <t>смена обделок из листовой стали в местах примыкани</t>
  </si>
  <si>
    <t>устройство примыканий из оцинк.кровельной стали</t>
  </si>
  <si>
    <t>Замена электропроводки</t>
  </si>
  <si>
    <t>Ремонт вентилей д.20-32</t>
  </si>
  <si>
    <t>Смена труб ГВС д.25</t>
  </si>
  <si>
    <t>Смена труб канализации д. 50</t>
  </si>
  <si>
    <t>Завоз к месту посадки цветочной рассады, плодородной земли</t>
  </si>
  <si>
    <t>Завоз к месту посадки цветочной рассады, плодородн</t>
  </si>
  <si>
    <t>Проливка горок водой</t>
  </si>
  <si>
    <t>Уборка придомовой территории 3,4 кв. 2017 г. коэф. 0,8</t>
  </si>
  <si>
    <t>Уборка придомовой территории 3,4 кв. 2017 г. коэф.</t>
  </si>
  <si>
    <t>Содержание ДРС 1,2 кв. 2017г. к=0,8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</si>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</sst>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6" fillId="0" borderId="2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80">
          <cell r="G580">
            <v>12425.639999999996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topLeftCell="A71" workbookViewId="0">
      <selection activeCell="C75" sqref="C75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4" t="s">
        <v>10</v>
      </c>
      <c r="B1" s="44"/>
      <c r="C1" s="44"/>
      <c r="D1" s="44"/>
      <c r="E1" s="44"/>
    </row>
    <row r="2" spans="1:5" s="36" customFormat="1" ht="15.75">
      <c r="A2" s="25" t="s">
        <v>101</v>
      </c>
      <c r="B2" s="34" t="s">
        <v>89</v>
      </c>
      <c r="C2" s="46" t="s">
        <v>11</v>
      </c>
      <c r="D2" s="46"/>
      <c r="E2" s="35"/>
    </row>
    <row r="3" spans="1:5" ht="57">
      <c r="A3" s="41" t="s">
        <v>3</v>
      </c>
      <c r="B3" s="38" t="s">
        <v>0</v>
      </c>
      <c r="C3" s="40" t="s">
        <v>90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851790.12</v>
      </c>
      <c r="D4" s="5"/>
      <c r="E4" s="6"/>
    </row>
    <row r="5" spans="1:5">
      <c r="A5" s="37" t="s">
        <v>13</v>
      </c>
      <c r="B5" s="38"/>
      <c r="C5" s="39">
        <v>1346208.89</v>
      </c>
      <c r="D5" s="5"/>
      <c r="E5" s="6"/>
    </row>
    <row r="6" spans="1:5">
      <c r="A6" s="37" t="s">
        <v>14</v>
      </c>
      <c r="B6" s="38"/>
      <c r="C6" s="39">
        <v>1403807.91</v>
      </c>
      <c r="D6" s="5"/>
      <c r="E6" s="6"/>
    </row>
    <row r="7" spans="1:5">
      <c r="A7" s="37" t="s">
        <v>118</v>
      </c>
      <c r="B7" s="38"/>
      <c r="C7" s="39">
        <f>C6-C5</f>
        <v>57599.020000000019</v>
      </c>
      <c r="D7" s="5"/>
      <c r="E7" s="6"/>
    </row>
    <row r="8" spans="1:5">
      <c r="A8" s="37" t="s">
        <v>15</v>
      </c>
      <c r="B8" s="38"/>
      <c r="C8" s="39">
        <f>C9</f>
        <v>13543.68</v>
      </c>
      <c r="D8" s="5"/>
      <c r="E8" s="6"/>
    </row>
    <row r="9" spans="1:5">
      <c r="A9" s="37" t="s">
        <v>16</v>
      </c>
      <c r="B9" s="38"/>
      <c r="C9" s="39">
        <f>600*12+528.64*12</f>
        <v>13543.68</v>
      </c>
      <c r="D9" s="5"/>
      <c r="E9" s="6"/>
    </row>
    <row r="10" spans="1:5">
      <c r="A10" s="7" t="s">
        <v>17</v>
      </c>
      <c r="B10" s="8"/>
      <c r="C10" s="26">
        <f>C5+C8</f>
        <v>1359752.5699999998</v>
      </c>
      <c r="D10" s="10"/>
      <c r="E10" s="9"/>
    </row>
    <row r="11" spans="1:5">
      <c r="A11" s="45" t="s">
        <v>18</v>
      </c>
      <c r="B11" s="45"/>
      <c r="C11" s="45"/>
      <c r="D11" s="45"/>
      <c r="E11" s="45"/>
    </row>
    <row r="12" spans="1:5">
      <c r="A12" s="11" t="s">
        <v>49</v>
      </c>
      <c r="B12" s="8" t="e">
        <f>#REF!</f>
        <v>#REF!</v>
      </c>
      <c r="C12" s="26">
        <f>C13+C14</f>
        <v>202214.16</v>
      </c>
      <c r="D12" s="10"/>
      <c r="E12" s="9"/>
    </row>
    <row r="13" spans="1:5">
      <c r="A13" s="31" t="s">
        <v>45</v>
      </c>
      <c r="B13" s="31" t="s">
        <v>46</v>
      </c>
      <c r="C13" s="33">
        <v>97883.38</v>
      </c>
      <c r="D13" s="32" t="s">
        <v>5</v>
      </c>
      <c r="E13" s="32">
        <v>29306.400000000001</v>
      </c>
    </row>
    <row r="14" spans="1:5">
      <c r="A14" s="31" t="s">
        <v>47</v>
      </c>
      <c r="B14" s="31" t="s">
        <v>48</v>
      </c>
      <c r="C14" s="33">
        <v>104330.78</v>
      </c>
      <c r="D14" s="32" t="s">
        <v>5</v>
      </c>
      <c r="E14" s="32">
        <v>29306.400000000001</v>
      </c>
    </row>
    <row r="15" spans="1:5" ht="28.5">
      <c r="A15" s="11" t="s">
        <v>50</v>
      </c>
      <c r="B15" s="8" t="str">
        <f>B17</f>
        <v>Уборка МОП 3,4 кв. 2017 г. коэф.0,8</v>
      </c>
      <c r="C15" s="26">
        <f>C17+C16</f>
        <v>72972.94</v>
      </c>
      <c r="D15" s="10"/>
      <c r="E15" s="9"/>
    </row>
    <row r="16" spans="1:5">
      <c r="A16" s="31" t="s">
        <v>51</v>
      </c>
      <c r="B16" s="31" t="s">
        <v>51</v>
      </c>
      <c r="C16" s="33">
        <v>36633</v>
      </c>
      <c r="D16" s="32" t="s">
        <v>5</v>
      </c>
      <c r="E16" s="32">
        <v>29306.400000000001</v>
      </c>
    </row>
    <row r="17" spans="1:5">
      <c r="A17" s="31" t="s">
        <v>52</v>
      </c>
      <c r="B17" s="31" t="s">
        <v>52</v>
      </c>
      <c r="C17" s="33">
        <v>36339.94</v>
      </c>
      <c r="D17" s="32" t="s">
        <v>5</v>
      </c>
      <c r="E17" s="32">
        <v>29306.400000000001</v>
      </c>
    </row>
    <row r="18" spans="1:5">
      <c r="A18" s="11" t="s">
        <v>53</v>
      </c>
      <c r="B18" s="12" t="e">
        <f>B19+B20</f>
        <v>#VALUE!</v>
      </c>
      <c r="C18" s="26">
        <f>C19+C20+C21</f>
        <v>142772.64000000001</v>
      </c>
      <c r="D18" s="13"/>
      <c r="E18" s="14"/>
    </row>
    <row r="19" spans="1:5">
      <c r="A19" s="31" t="s">
        <v>54</v>
      </c>
      <c r="B19" s="31" t="s">
        <v>54</v>
      </c>
      <c r="C19" s="33">
        <v>61557.9</v>
      </c>
      <c r="D19" s="32" t="s">
        <v>55</v>
      </c>
      <c r="E19" s="32">
        <v>1371</v>
      </c>
    </row>
    <row r="20" spans="1:5">
      <c r="A20" s="31" t="s">
        <v>56</v>
      </c>
      <c r="B20" s="31" t="s">
        <v>56</v>
      </c>
      <c r="C20" s="33">
        <v>9459.9</v>
      </c>
      <c r="D20" s="32" t="s">
        <v>55</v>
      </c>
      <c r="E20" s="32">
        <v>1371</v>
      </c>
    </row>
    <row r="21" spans="1:5">
      <c r="A21" s="31" t="s">
        <v>57</v>
      </c>
      <c r="B21" s="31" t="s">
        <v>57</v>
      </c>
      <c r="C21" s="33">
        <v>71754.84</v>
      </c>
      <c r="D21" s="32" t="s">
        <v>55</v>
      </c>
      <c r="E21" s="32">
        <v>1332</v>
      </c>
    </row>
    <row r="22" spans="1:5" ht="42.75">
      <c r="A22" s="11" t="s">
        <v>58</v>
      </c>
      <c r="B22" s="8"/>
      <c r="C22" s="26">
        <f>C23+C24+C25+C27+C28+C30</f>
        <v>70879.649999999994</v>
      </c>
      <c r="D22" s="10"/>
      <c r="E22" s="9"/>
    </row>
    <row r="23" spans="1:5" outlineLevel="1" collapsed="1">
      <c r="A23" s="31" t="s">
        <v>59</v>
      </c>
      <c r="B23" s="31" t="s">
        <v>60</v>
      </c>
      <c r="C23" s="33">
        <v>2751.57</v>
      </c>
      <c r="D23" s="32" t="s">
        <v>5</v>
      </c>
      <c r="E23" s="32">
        <v>55.982999999999997</v>
      </c>
    </row>
    <row r="24" spans="1:5" outlineLevel="1" collapsed="1">
      <c r="A24" s="31" t="s">
        <v>61</v>
      </c>
      <c r="B24" s="31" t="s">
        <v>61</v>
      </c>
      <c r="C24" s="33">
        <v>2344.5100000000002</v>
      </c>
      <c r="D24" s="32" t="s">
        <v>5</v>
      </c>
      <c r="E24" s="32">
        <v>29306.400000000001</v>
      </c>
    </row>
    <row r="25" spans="1:5" outlineLevel="1" collapsed="1">
      <c r="A25" s="31" t="s">
        <v>64</v>
      </c>
      <c r="B25" s="31" t="s">
        <v>64</v>
      </c>
      <c r="C25" s="33">
        <v>2227.29</v>
      </c>
      <c r="D25" s="32" t="s">
        <v>5</v>
      </c>
      <c r="E25" s="32">
        <v>29306.400000000001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2960.23</v>
      </c>
      <c r="D27" s="32" t="s">
        <v>5</v>
      </c>
      <c r="E27" s="32">
        <v>141.57</v>
      </c>
    </row>
    <row r="28" spans="1:5" outlineLevel="1" collapsed="1">
      <c r="A28" s="31" t="s">
        <v>62</v>
      </c>
      <c r="B28" s="31" t="s">
        <v>63</v>
      </c>
      <c r="C28" s="33">
        <v>35167.68</v>
      </c>
      <c r="D28" s="32" t="s">
        <v>5</v>
      </c>
      <c r="E28" s="32">
        <v>29306.400000000001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25428.37</v>
      </c>
      <c r="D30" s="32" t="s">
        <v>5</v>
      </c>
      <c r="E30" s="32">
        <v>7613.2849999999999</v>
      </c>
    </row>
    <row r="31" spans="1:5" ht="42.75" outlineLevel="1">
      <c r="A31" s="11" t="s">
        <v>65</v>
      </c>
      <c r="B31" s="22"/>
      <c r="C31" s="28">
        <f>C32+C34+C36+C37</f>
        <v>3464.0499999999997</v>
      </c>
      <c r="D31" s="23"/>
      <c r="E31" s="23"/>
    </row>
    <row r="32" spans="1:5" outlineLevel="1" collapsed="1">
      <c r="A32" s="31" t="s">
        <v>102</v>
      </c>
      <c r="B32" s="31" t="s">
        <v>102</v>
      </c>
      <c r="C32" s="33">
        <v>879.02</v>
      </c>
      <c r="D32" s="32" t="s">
        <v>5</v>
      </c>
      <c r="E32" s="32">
        <v>1.7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1" collapsed="1">
      <c r="A34" s="31" t="s">
        <v>103</v>
      </c>
      <c r="B34" s="31" t="s">
        <v>104</v>
      </c>
      <c r="C34" s="33">
        <v>1791.02</v>
      </c>
      <c r="D34" s="32" t="s">
        <v>6</v>
      </c>
      <c r="E34" s="32">
        <v>1</v>
      </c>
    </row>
    <row r="35" spans="1:6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6" outlineLevel="1" collapsed="1">
      <c r="A36" s="31" t="s">
        <v>91</v>
      </c>
      <c r="B36" s="31" t="s">
        <v>92</v>
      </c>
      <c r="C36" s="33">
        <v>409.06</v>
      </c>
      <c r="D36" s="32" t="s">
        <v>6</v>
      </c>
      <c r="E36" s="32">
        <v>1</v>
      </c>
    </row>
    <row r="37" spans="1:6" outlineLevel="1" collapsed="1">
      <c r="A37" s="31" t="s">
        <v>105</v>
      </c>
      <c r="B37" s="31" t="s">
        <v>105</v>
      </c>
      <c r="C37" s="33">
        <v>384.95</v>
      </c>
      <c r="D37" s="32" t="s">
        <v>7</v>
      </c>
      <c r="E37" s="32">
        <v>1</v>
      </c>
    </row>
    <row r="38" spans="1:6" ht="42.75">
      <c r="A38" s="11" t="s">
        <v>66</v>
      </c>
      <c r="B38" s="8">
        <f>SUM(B39:B46)</f>
        <v>0</v>
      </c>
      <c r="C38" s="26">
        <f>C39+C40+C41+C43+C45+C47+C49+C53+C55+C57+C59+C61+C63+C65</f>
        <v>19464.289999999994</v>
      </c>
      <c r="D38" s="10"/>
      <c r="E38" s="9"/>
      <c r="F38" s="15" t="s">
        <v>4</v>
      </c>
    </row>
    <row r="39" spans="1:6" outlineLevel="1" collapsed="1">
      <c r="A39" s="31" t="s">
        <v>87</v>
      </c>
      <c r="B39" s="31" t="s">
        <v>87</v>
      </c>
      <c r="C39" s="33">
        <v>484.53</v>
      </c>
      <c r="D39" s="32" t="s">
        <v>88</v>
      </c>
      <c r="E39" s="32">
        <v>1</v>
      </c>
    </row>
    <row r="40" spans="1:6" outlineLevel="1">
      <c r="A40" s="31" t="s">
        <v>67</v>
      </c>
      <c r="B40" s="31" t="s">
        <v>67</v>
      </c>
      <c r="C40" s="33">
        <v>809.36</v>
      </c>
      <c r="D40" s="32" t="s">
        <v>68</v>
      </c>
      <c r="E40" s="32">
        <v>1</v>
      </c>
    </row>
    <row r="41" spans="1:6" outlineLevel="1" collapsed="1">
      <c r="A41" s="31" t="s">
        <v>106</v>
      </c>
      <c r="B41" s="31" t="s">
        <v>106</v>
      </c>
      <c r="C41" s="33">
        <v>895.15</v>
      </c>
      <c r="D41" s="32" t="s">
        <v>7</v>
      </c>
      <c r="E41" s="32">
        <v>5</v>
      </c>
    </row>
    <row r="42" spans="1:6" hidden="1" outlineLevel="2">
      <c r="A42" s="22" t="s">
        <v>23</v>
      </c>
      <c r="B42" s="22" t="s">
        <v>23</v>
      </c>
      <c r="C42" s="27">
        <v>5499.85</v>
      </c>
      <c r="D42" s="23" t="s">
        <v>42</v>
      </c>
      <c r="E42" s="23">
        <v>14.5</v>
      </c>
    </row>
    <row r="43" spans="1:6" outlineLevel="1" collapsed="1">
      <c r="A43" s="31" t="s">
        <v>81</v>
      </c>
      <c r="B43" s="31" t="s">
        <v>82</v>
      </c>
      <c r="C43" s="33">
        <v>550.20000000000005</v>
      </c>
      <c r="D43" s="32" t="s">
        <v>83</v>
      </c>
      <c r="E43" s="32">
        <v>2</v>
      </c>
    </row>
    <row r="44" spans="1:6" hidden="1" outlineLevel="2">
      <c r="A44" s="22" t="s">
        <v>24</v>
      </c>
      <c r="B44" s="22" t="s">
        <v>24</v>
      </c>
      <c r="C44" s="27">
        <v>6990.2</v>
      </c>
      <c r="D44" s="23" t="s">
        <v>42</v>
      </c>
      <c r="E44" s="23">
        <v>10</v>
      </c>
    </row>
    <row r="45" spans="1:6" outlineLevel="1" collapsed="1">
      <c r="A45" s="31" t="s">
        <v>107</v>
      </c>
      <c r="B45" s="31" t="s">
        <v>107</v>
      </c>
      <c r="C45" s="33">
        <v>383.63</v>
      </c>
      <c r="D45" s="32" t="s">
        <v>6</v>
      </c>
      <c r="E45" s="32">
        <v>1</v>
      </c>
    </row>
    <row r="46" spans="1:6" hidden="1" outlineLevel="2">
      <c r="A46" s="22" t="s">
        <v>25</v>
      </c>
      <c r="B46" s="22" t="s">
        <v>25</v>
      </c>
      <c r="C46" s="27">
        <v>2795.69</v>
      </c>
      <c r="D46" s="23" t="s">
        <v>42</v>
      </c>
      <c r="E46" s="23">
        <v>1</v>
      </c>
    </row>
    <row r="47" spans="1:6" outlineLevel="1" collapsed="1">
      <c r="A47" s="31" t="s">
        <v>93</v>
      </c>
      <c r="B47" s="31" t="s">
        <v>93</v>
      </c>
      <c r="C47" s="33">
        <v>5756.7</v>
      </c>
      <c r="D47" s="32" t="s">
        <v>6</v>
      </c>
      <c r="E47" s="32">
        <v>3</v>
      </c>
    </row>
    <row r="48" spans="1:6" hidden="1" outlineLevel="2">
      <c r="A48" s="22" t="s">
        <v>29</v>
      </c>
      <c r="B48" s="22" t="s">
        <v>29</v>
      </c>
      <c r="C48" s="27">
        <v>30702.400000000001</v>
      </c>
      <c r="D48" s="23" t="s">
        <v>42</v>
      </c>
      <c r="E48" s="23">
        <v>16</v>
      </c>
    </row>
    <row r="49" spans="1:5" outlineLevel="1" collapsed="1">
      <c r="A49" s="31" t="s">
        <v>108</v>
      </c>
      <c r="B49" s="31" t="s">
        <v>108</v>
      </c>
      <c r="C49" s="33">
        <v>587.19000000000005</v>
      </c>
      <c r="D49" s="32" t="s">
        <v>7</v>
      </c>
      <c r="E49" s="32">
        <v>0.5</v>
      </c>
    </row>
    <row r="50" spans="1:5" hidden="1" outlineLevel="2">
      <c r="A50" s="22" t="s">
        <v>30</v>
      </c>
      <c r="B50" s="22" t="s">
        <v>30</v>
      </c>
      <c r="C50" s="27">
        <v>1018.9</v>
      </c>
      <c r="D50" s="23" t="s">
        <v>42</v>
      </c>
      <c r="E50" s="23">
        <v>1.5</v>
      </c>
    </row>
    <row r="51" spans="1:5" hidden="1" outlineLevel="1" collapsed="1">
      <c r="A51" s="22" t="s">
        <v>28</v>
      </c>
      <c r="B51" s="22"/>
      <c r="C51" s="27">
        <f>SUBTOTAL(9,C50:C50)</f>
        <v>1018.9</v>
      </c>
      <c r="D51" s="23" t="s">
        <v>42</v>
      </c>
      <c r="E51" s="23">
        <f>SUBTOTAL(9,E50:E50)</f>
        <v>1.5</v>
      </c>
    </row>
    <row r="52" spans="1:5" hidden="1" outlineLevel="2">
      <c r="A52" s="22" t="s">
        <v>31</v>
      </c>
      <c r="B52" s="22" t="s">
        <v>31</v>
      </c>
      <c r="C52" s="27">
        <v>3090</v>
      </c>
      <c r="D52" s="23" t="s">
        <v>42</v>
      </c>
      <c r="E52" s="23">
        <v>3</v>
      </c>
    </row>
    <row r="53" spans="1:5" outlineLevel="1" collapsed="1">
      <c r="A53" s="31" t="s">
        <v>109</v>
      </c>
      <c r="B53" s="31" t="s">
        <v>109</v>
      </c>
      <c r="C53" s="33">
        <v>1342.79</v>
      </c>
      <c r="D53" s="32" t="s">
        <v>7</v>
      </c>
      <c r="E53" s="32">
        <v>1.5</v>
      </c>
    </row>
    <row r="54" spans="1:5" hidden="1" outlineLevel="2">
      <c r="A54" s="22" t="s">
        <v>32</v>
      </c>
      <c r="B54" s="22" t="s">
        <v>32</v>
      </c>
      <c r="C54" s="27">
        <v>5111.32</v>
      </c>
      <c r="D54" s="23" t="s">
        <v>7</v>
      </c>
      <c r="E54" s="23">
        <v>4</v>
      </c>
    </row>
    <row r="55" spans="1:5" outlineLevel="1" collapsed="1">
      <c r="A55" s="31" t="s">
        <v>39</v>
      </c>
      <c r="B55" s="31" t="s">
        <v>39</v>
      </c>
      <c r="C55" s="33">
        <v>869.3</v>
      </c>
      <c r="D55" s="32" t="s">
        <v>6</v>
      </c>
      <c r="E55" s="32">
        <v>10</v>
      </c>
    </row>
    <row r="56" spans="1:5" hidden="1" outlineLevel="2">
      <c r="A56" s="22" t="s">
        <v>33</v>
      </c>
      <c r="B56" s="22" t="s">
        <v>33</v>
      </c>
      <c r="C56" s="27">
        <v>8465.94</v>
      </c>
      <c r="D56" s="23" t="s">
        <v>7</v>
      </c>
      <c r="E56" s="23">
        <v>6</v>
      </c>
    </row>
    <row r="57" spans="1:5" outlineLevel="1" collapsed="1">
      <c r="A57" s="31" t="s">
        <v>94</v>
      </c>
      <c r="B57" s="31" t="s">
        <v>94</v>
      </c>
      <c r="C57" s="33">
        <v>178.84</v>
      </c>
      <c r="D57" s="32" t="s">
        <v>6</v>
      </c>
      <c r="E57" s="32">
        <v>1</v>
      </c>
    </row>
    <row r="58" spans="1:5" hidden="1" outlineLevel="2">
      <c r="A58" s="22" t="s">
        <v>34</v>
      </c>
      <c r="B58" s="22" t="s">
        <v>34</v>
      </c>
      <c r="C58" s="27">
        <v>10300</v>
      </c>
      <c r="D58" s="23" t="s">
        <v>7</v>
      </c>
      <c r="E58" s="23">
        <v>10</v>
      </c>
    </row>
    <row r="59" spans="1:5" outlineLevel="1" collapsed="1">
      <c r="A59" s="31" t="s">
        <v>40</v>
      </c>
      <c r="B59" s="31" t="s">
        <v>40</v>
      </c>
      <c r="C59" s="33">
        <v>431.55</v>
      </c>
      <c r="D59" s="32" t="s">
        <v>6</v>
      </c>
      <c r="E59" s="32">
        <v>3</v>
      </c>
    </row>
    <row r="60" spans="1:5" hidden="1" outlineLevel="2">
      <c r="A60" s="22" t="s">
        <v>35</v>
      </c>
      <c r="B60" s="22" t="s">
        <v>35</v>
      </c>
      <c r="C60" s="27">
        <v>1761.57</v>
      </c>
      <c r="D60" s="23" t="s">
        <v>7</v>
      </c>
      <c r="E60" s="23">
        <v>1.5</v>
      </c>
    </row>
    <row r="61" spans="1:5" outlineLevel="1" collapsed="1">
      <c r="A61" s="31" t="s">
        <v>95</v>
      </c>
      <c r="B61" s="31" t="s">
        <v>95</v>
      </c>
      <c r="C61" s="33">
        <v>4160.6000000000004</v>
      </c>
      <c r="D61" s="32" t="s">
        <v>96</v>
      </c>
      <c r="E61" s="32">
        <v>5</v>
      </c>
    </row>
    <row r="62" spans="1:5" hidden="1" outlineLevel="2">
      <c r="A62" s="22" t="s">
        <v>36</v>
      </c>
      <c r="B62" s="22" t="s">
        <v>36</v>
      </c>
      <c r="C62" s="27">
        <v>24674.63</v>
      </c>
      <c r="D62" s="23" t="s">
        <v>7</v>
      </c>
      <c r="E62" s="23">
        <v>22.5</v>
      </c>
    </row>
    <row r="63" spans="1:5" outlineLevel="1" collapsed="1">
      <c r="A63" s="31" t="s">
        <v>41</v>
      </c>
      <c r="B63" s="31" t="s">
        <v>41</v>
      </c>
      <c r="C63" s="33">
        <v>2392.92</v>
      </c>
      <c r="D63" s="32" t="s">
        <v>7</v>
      </c>
      <c r="E63" s="32">
        <v>12</v>
      </c>
    </row>
    <row r="64" spans="1:5" hidden="1" outlineLevel="2">
      <c r="A64" s="22" t="s">
        <v>37</v>
      </c>
      <c r="B64" s="22" t="s">
        <v>38</v>
      </c>
      <c r="C64" s="27">
        <v>1187.72</v>
      </c>
      <c r="D64" s="23" t="s">
        <v>7</v>
      </c>
      <c r="E64" s="23">
        <v>1</v>
      </c>
    </row>
    <row r="65" spans="1:5" outlineLevel="1" collapsed="1">
      <c r="A65" s="31" t="s">
        <v>97</v>
      </c>
      <c r="B65" s="31" t="s">
        <v>97</v>
      </c>
      <c r="C65" s="33">
        <v>621.53</v>
      </c>
      <c r="D65" s="32" t="s">
        <v>68</v>
      </c>
      <c r="E65" s="32">
        <v>1</v>
      </c>
    </row>
    <row r="66" spans="1:5" ht="28.5">
      <c r="A66" s="11" t="s">
        <v>69</v>
      </c>
      <c r="B66" s="8" t="e">
        <f>#REF!+#REF!</f>
        <v>#REF!</v>
      </c>
      <c r="C66" s="26">
        <v>0</v>
      </c>
      <c r="D66" s="10"/>
      <c r="E66" s="9"/>
    </row>
    <row r="67" spans="1:5" ht="28.5">
      <c r="A67" s="11" t="s">
        <v>70</v>
      </c>
      <c r="B67" s="8" t="e">
        <f>SUM(#REF!)</f>
        <v>#REF!</v>
      </c>
      <c r="C67" s="26">
        <v>0</v>
      </c>
      <c r="D67" s="10"/>
      <c r="E67" s="9"/>
    </row>
    <row r="68" spans="1:5" ht="28.5">
      <c r="A68" s="11" t="s">
        <v>71</v>
      </c>
      <c r="B68" s="8" t="e">
        <f>#REF!</f>
        <v>#REF!</v>
      </c>
      <c r="C68" s="26">
        <v>0</v>
      </c>
      <c r="D68" s="10"/>
      <c r="E68" s="9"/>
    </row>
    <row r="69" spans="1:5" ht="28.5">
      <c r="A69" s="11" t="s">
        <v>72</v>
      </c>
      <c r="B69" s="8" t="e">
        <f>#REF!+#REF!</f>
        <v>#REF!</v>
      </c>
      <c r="C69" s="26">
        <v>0</v>
      </c>
      <c r="D69" s="10"/>
      <c r="E69" s="9"/>
    </row>
    <row r="70" spans="1:5" ht="28.5">
      <c r="A70" s="11" t="s">
        <v>73</v>
      </c>
      <c r="B70" s="8" t="e">
        <f>#REF!</f>
        <v>#REF!</v>
      </c>
      <c r="C70" s="26">
        <v>0</v>
      </c>
      <c r="D70" s="10"/>
      <c r="E70" s="9"/>
    </row>
    <row r="71" spans="1:5" ht="28.5">
      <c r="A71" s="11" t="s">
        <v>75</v>
      </c>
      <c r="B71" s="8" t="e">
        <f>B72+#REF!</f>
        <v>#VALUE!</v>
      </c>
      <c r="C71" s="26">
        <f>C72+C73</f>
        <v>29687.39</v>
      </c>
      <c r="D71" s="10"/>
      <c r="E71" s="9"/>
    </row>
    <row r="72" spans="1:5">
      <c r="A72" s="31" t="s">
        <v>115</v>
      </c>
      <c r="B72" s="31" t="s">
        <v>115</v>
      </c>
      <c r="C72" s="33">
        <v>15825.46</v>
      </c>
      <c r="D72" s="32" t="s">
        <v>5</v>
      </c>
      <c r="E72" s="32">
        <v>29306.400000000001</v>
      </c>
    </row>
    <row r="73" spans="1:5">
      <c r="A73" s="31" t="s">
        <v>74</v>
      </c>
      <c r="B73" s="31" t="s">
        <v>74</v>
      </c>
      <c r="C73" s="33">
        <v>13861.93</v>
      </c>
      <c r="D73" s="32" t="s">
        <v>5</v>
      </c>
      <c r="E73" s="32">
        <v>29306.400000000001</v>
      </c>
    </row>
    <row r="74" spans="1:5" ht="42.75">
      <c r="A74" s="11" t="s">
        <v>76</v>
      </c>
      <c r="B74" s="8" t="e">
        <f>#REF!</f>
        <v>#REF!</v>
      </c>
      <c r="C74" s="26">
        <v>0</v>
      </c>
      <c r="D74" s="10"/>
      <c r="E74" s="9"/>
    </row>
    <row r="75" spans="1:5" ht="57">
      <c r="A75" s="11" t="s">
        <v>77</v>
      </c>
      <c r="B75" s="8">
        <f>SUM(B76:B76)</f>
        <v>0</v>
      </c>
      <c r="C75" s="26">
        <f>C76+C77+C78+C79+C80+C81+C82+C83</f>
        <v>189441.93</v>
      </c>
      <c r="D75" s="10"/>
      <c r="E75" s="9"/>
    </row>
    <row r="76" spans="1:5">
      <c r="A76" s="31" t="s">
        <v>78</v>
      </c>
      <c r="B76" s="31" t="s">
        <v>79</v>
      </c>
      <c r="C76" s="33">
        <v>996.42</v>
      </c>
      <c r="D76" s="32" t="s">
        <v>5</v>
      </c>
      <c r="E76" s="32">
        <v>58612.800000000003</v>
      </c>
    </row>
    <row r="77" spans="1:5">
      <c r="A77" s="31" t="s">
        <v>110</v>
      </c>
      <c r="B77" s="31" t="s">
        <v>111</v>
      </c>
      <c r="C77" s="33">
        <v>15865.2</v>
      </c>
      <c r="D77" s="32" t="s">
        <v>6</v>
      </c>
      <c r="E77" s="32">
        <v>40</v>
      </c>
    </row>
    <row r="78" spans="1:5">
      <c r="A78" s="31" t="s">
        <v>112</v>
      </c>
      <c r="B78" s="31" t="s">
        <v>112</v>
      </c>
      <c r="C78" s="33">
        <v>247.28</v>
      </c>
      <c r="D78" s="32" t="s">
        <v>6</v>
      </c>
      <c r="E78" s="32">
        <v>1</v>
      </c>
    </row>
    <row r="79" spans="1:5">
      <c r="A79" s="31" t="s">
        <v>99</v>
      </c>
      <c r="B79" s="31" t="s">
        <v>99</v>
      </c>
      <c r="C79" s="33">
        <v>123.14</v>
      </c>
      <c r="D79" s="32" t="s">
        <v>6</v>
      </c>
      <c r="E79" s="32">
        <v>1</v>
      </c>
    </row>
    <row r="80" spans="1:5">
      <c r="A80" s="31" t="s">
        <v>85</v>
      </c>
      <c r="B80" s="31" t="s">
        <v>86</v>
      </c>
      <c r="C80" s="33">
        <v>82644.06</v>
      </c>
      <c r="D80" s="32" t="s">
        <v>5</v>
      </c>
      <c r="E80" s="32">
        <v>29306.400000000001</v>
      </c>
    </row>
    <row r="81" spans="1:5">
      <c r="A81" s="31" t="s">
        <v>113</v>
      </c>
      <c r="B81" s="31" t="s">
        <v>114</v>
      </c>
      <c r="C81" s="33">
        <v>82644.05</v>
      </c>
      <c r="D81" s="32" t="s">
        <v>5</v>
      </c>
      <c r="E81" s="32">
        <v>29306.400000000001</v>
      </c>
    </row>
    <row r="82" spans="1:5">
      <c r="A82" s="31" t="s">
        <v>100</v>
      </c>
      <c r="B82" s="31" t="s">
        <v>100</v>
      </c>
      <c r="C82" s="33">
        <v>2709.78</v>
      </c>
      <c r="D82" s="32" t="s">
        <v>98</v>
      </c>
      <c r="E82" s="32">
        <v>0.6</v>
      </c>
    </row>
    <row r="83" spans="1:5">
      <c r="A83" s="31" t="s">
        <v>84</v>
      </c>
      <c r="B83" s="31" t="s">
        <v>84</v>
      </c>
      <c r="C83" s="33">
        <v>4212</v>
      </c>
      <c r="D83" s="32" t="s">
        <v>5</v>
      </c>
      <c r="E83" s="32">
        <v>1040</v>
      </c>
    </row>
    <row r="84" spans="1:5">
      <c r="A84" s="11" t="s">
        <v>80</v>
      </c>
      <c r="B84" s="8">
        <f>B85</f>
        <v>3864.406779661017</v>
      </c>
      <c r="C84" s="26">
        <f>C85+C86</f>
        <v>16985.639999999996</v>
      </c>
      <c r="D84" s="10"/>
      <c r="E84" s="9"/>
    </row>
    <row r="85" spans="1:5" ht="30">
      <c r="A85" s="16" t="s">
        <v>9</v>
      </c>
      <c r="B85" s="12">
        <f>C85/1.18</f>
        <v>3864.406779661017</v>
      </c>
      <c r="C85" s="29">
        <f>E85*5*12</f>
        <v>4560</v>
      </c>
      <c r="D85" s="17" t="s">
        <v>8</v>
      </c>
      <c r="E85" s="13">
        <v>76</v>
      </c>
    </row>
    <row r="86" spans="1:5">
      <c r="A86" s="16" t="s">
        <v>119</v>
      </c>
      <c r="B86" s="12"/>
      <c r="C86" s="29">
        <f>[1]Лист2!$G$580</f>
        <v>12425.639999999996</v>
      </c>
      <c r="D86" s="17"/>
      <c r="E86" s="13"/>
    </row>
    <row r="87" spans="1:5">
      <c r="A87" s="7" t="s">
        <v>43</v>
      </c>
      <c r="B87" s="18" t="e">
        <f>B12+B15+B18+B30+B38+B66+B67+B68+B69+B70+B71+B74+B75+B84</f>
        <v>#REF!</v>
      </c>
      <c r="C87" s="26">
        <f>C12+C15+C18+C22+C31+C38+C66+C67+C68+C69+C70+C71+C74+C75+C84</f>
        <v>747882.69000000006</v>
      </c>
      <c r="D87" s="19"/>
      <c r="E87" s="9"/>
    </row>
    <row r="88" spans="1:5">
      <c r="A88" s="7" t="s">
        <v>44</v>
      </c>
      <c r="B88" s="20"/>
      <c r="C88" s="26">
        <f>C87*1.18</f>
        <v>882501.57420000003</v>
      </c>
      <c r="D88" s="10"/>
      <c r="E88" s="9"/>
    </row>
    <row r="89" spans="1:5">
      <c r="A89" s="7" t="s">
        <v>116</v>
      </c>
      <c r="B89" s="20"/>
      <c r="C89" s="26">
        <f>C4+C5+C8-C88</f>
        <v>1329041.1157999998</v>
      </c>
      <c r="D89" s="10"/>
      <c r="E89" s="9"/>
    </row>
    <row r="90" spans="1:5" ht="28.5">
      <c r="A90" s="11" t="s">
        <v>117</v>
      </c>
      <c r="B90" s="20"/>
      <c r="C90" s="26">
        <f>C89+C7</f>
        <v>1386640.1357999998</v>
      </c>
      <c r="D90" s="42"/>
      <c r="E90" s="43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2018-02-28T03:45:40Z</cp:lastPrinted>
  <dcterms:created xsi:type="dcterms:W3CDTF">2016-03-18T02:51:51Z</dcterms:created>
  <dcterms:modified xsi:type="dcterms:W3CDTF">2018-03-22T04:59:12Z</dcterms:modified>
</cp:coreProperties>
</file>