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7" i="1"/>
  <c r="C91" s="1"/>
  <c r="C89"/>
  <c r="C90" s="1"/>
  <c r="C88"/>
  <c r="C11"/>
  <c r="C8"/>
  <c r="C86"/>
  <c r="C30"/>
  <c r="C87"/>
  <c r="C46"/>
  <c r="C23"/>
  <c r="C16"/>
  <c r="C13"/>
  <c r="C19"/>
  <c r="C77" l="1"/>
  <c r="C74"/>
  <c r="C71"/>
  <c r="C85"/>
  <c r="C10"/>
  <c r="B46" l="1"/>
  <c r="B77"/>
  <c r="B86" l="1"/>
  <c r="B85" s="1"/>
  <c r="B74"/>
  <c r="B71"/>
  <c r="B19"/>
  <c r="B16"/>
  <c r="B13"/>
  <c r="B88" l="1"/>
</calcChain>
</file>

<file path=xl/sharedStrings.xml><?xml version="1.0" encoding="utf-8"?>
<sst xmlns="http://schemas.openxmlformats.org/spreadsheetml/2006/main" count="225" uniqueCount="125">
  <si>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</si>
  <si>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</si>
  <si>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</si>
  <si>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</si>
  <si>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</si>
  <si>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</si>
  <si>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</si>
  <si>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</si>
  <si>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</si>
  <si>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</si>
  <si>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</si>
  <si>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</si>
  <si>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</si>
  <si>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</si>
  <si>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</si>
  <si>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</si>
  <si>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</si>
  <si>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</si>
  <si>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</si>
  <si>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</si>
  <si>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</si>
  <si>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</si>
  <si>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</si>
  <si>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</si>
  <si>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</si>
  <si>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</si>
  <si>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</si>
  <si>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</si>
  <si>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</si>
  <si>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Уборка МОП 3,4 кв. 2017 г. коэф.0,8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</si>
  <si>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</si>
  <si>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</si>
  <si>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</si>
  <si>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</si>
  <si>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</si>
  <si>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</si>
  <si>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</si>
  <si>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</si>
  <si>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</si>
  <si>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</si>
  <si>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</si>
  <si>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</si>
  <si>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</si>
  <si>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</si>
  <si>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</si>
  <si>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</si>
  <si>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</si>
  <si>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</si>
  <si>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</si>
  <si>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</si>
  <si>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</si>
  <si>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</si>
  <si>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</si>
  <si>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</si>
  <si>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</si>
  <si>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</si>
  <si>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</si>
  <si>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</si>
  <si>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</si>
  <si>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</si>
  <si>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Выезд а/машины по заявке</t>
  </si>
  <si>
    <t>выезд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</si>
  <si>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</si>
  <si>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</si>
  <si>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</si>
  <si>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</si>
  <si>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</si>
  <si>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</si>
  <si>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Рассада цветов</t>
  </si>
  <si>
    <t>Смена труб ГВС д.32</t>
  </si>
  <si>
    <t>м3</t>
  </si>
  <si>
    <t>прочистка канализационной сети внутренней</t>
  </si>
  <si>
    <t>Адрес: ул. Петровско-Заводская, д.45</t>
  </si>
  <si>
    <t>Дебиторская задолженность на 31.12.2017 г.</t>
  </si>
  <si>
    <t>Вывоз КГМ</t>
  </si>
  <si>
    <t>Восстановление отмостки</t>
  </si>
  <si>
    <t>Закрытие задвижек для опресовки трубопроводов</t>
  </si>
  <si>
    <t>Замена электропроводки</t>
  </si>
  <si>
    <t>Освещение подвала</t>
  </si>
  <si>
    <t>Перезапуск (удаление воздуха) стояков отопления</t>
  </si>
  <si>
    <t>1 раз</t>
  </si>
  <si>
    <t>Подключение системы отопления</t>
  </si>
  <si>
    <t>Покраска детской площадки, П.-Заводская, 45</t>
  </si>
  <si>
    <t>Прочистка труб ХВС-розлива</t>
  </si>
  <si>
    <t>Расходы на оплату труда работника по комплексному обслуживан</t>
  </si>
  <si>
    <t>Расходы на оплату труда работника по комплексному</t>
  </si>
  <si>
    <t>руб</t>
  </si>
  <si>
    <t>Ремонт вентилей д.20-32</t>
  </si>
  <si>
    <t>Ремонт межпанельных швов монтажной пеной с использованием ав</t>
  </si>
  <si>
    <t>Ремонт межпанельных швов монтажной пеной с использ</t>
  </si>
  <si>
    <t>Ремонт откосов</t>
  </si>
  <si>
    <t>Саженцы</t>
  </si>
  <si>
    <t>Смена светильника с датчиком на движение</t>
  </si>
  <si>
    <t>Смена труб ГВС д. 32 мм</t>
  </si>
  <si>
    <t>Смена труб ППР д. 20 (без сварочных работ/ХВС,ГВС)</t>
  </si>
  <si>
    <t>Смена труб отопления ППР д. 25 (без сварочных работ)</t>
  </si>
  <si>
    <t>Смена труб отопления ППР д. 25 (без сварочных рабо</t>
  </si>
  <si>
    <t>Смена части розлива ГВС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</si>
  <si>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</si>
  <si>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</si>
  <si>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вентиля</t>
  </si>
  <si>
    <t>замена вентиля на радиаторе</t>
  </si>
  <si>
    <t>замена врезки в квартире в полипропилене</t>
  </si>
  <si>
    <t>замена тройника</t>
  </si>
  <si>
    <t>замена эл. лампочки накаливания</t>
  </si>
  <si>
    <t>замена электро-патрона</t>
  </si>
  <si>
    <t>изготовление доски для балансира (с резными фигурами)</t>
  </si>
  <si>
    <t>изготовление доски для балансира (с резными фигура</t>
  </si>
  <si>
    <t>изготовление доски объявлений</t>
  </si>
  <si>
    <t>изготовление и установка двери двупольной (верх-стеклопакет,</t>
  </si>
  <si>
    <t>изготовление и установка двери двупольной (верх-ст</t>
  </si>
  <si>
    <t>прочистка канализационной сети дворовой</t>
  </si>
  <si>
    <t>ремонт скамеек</t>
  </si>
  <si>
    <t>снятие температурных параметров</t>
  </si>
  <si>
    <t>стоимость почтовых ящиков (5 секц)</t>
  </si>
  <si>
    <t>шт.</t>
  </si>
  <si>
    <t>установка новых почтовых ящиков (модель ЯПМ 5 секц.)</t>
  </si>
  <si>
    <t>установка новых почтовых ящиков (модель ЯПМ 5 секц</t>
  </si>
  <si>
    <t>Секция</t>
  </si>
  <si>
    <t>установка окна пластик (комплект)</t>
  </si>
  <si>
    <t>чистка врезки</t>
  </si>
  <si>
    <t>19. Конечное сальдо с учетом дебиторской задолженности на 31.12.2017 г.</t>
  </si>
  <si>
    <t xml:space="preserve">Годовая фактическая стоимость работ (услуг)  </t>
  </si>
  <si>
    <t>Вывоз ТБО 1,2 кв. 2017 г. коэф. 0,6;0,8;0,85;0,9;2</t>
  </si>
  <si>
    <t>ФКУЗ "МСЧ МВД России по Забайкальскому краю"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</si>
</sst>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2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3" fontId="4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43" fontId="9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43" fontId="2" fillId="3" borderId="2" xfId="3" applyFont="1" applyFill="1" applyBorder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/>
    <xf numFmtId="0" fontId="2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73" workbookViewId="0">
      <selection activeCell="C91" sqref="C91"/>
    </sheetView>
  </sheetViews>
  <sheetFormatPr defaultRowHeight="15" outlineLevelRow="2"/>
  <cols>
    <col min="1" max="1" width="59.5703125" style="19" customWidth="1"/>
    <col min="2" max="2" width="15.5703125" style="5" hidden="1" customWidth="1"/>
    <col min="3" max="3" width="15.5703125" style="12" customWidth="1"/>
    <col min="4" max="4" width="9.28515625" style="11" customWidth="1"/>
    <col min="5" max="5" width="14.42578125" style="12" customWidth="1"/>
    <col min="6" max="6" width="17.28515625" style="13" customWidth="1"/>
    <col min="7" max="16384" width="9.140625" style="13"/>
  </cols>
  <sheetData>
    <row r="1" spans="1:7" ht="46.5" customHeight="1">
      <c r="A1" s="38" t="s">
        <v>10</v>
      </c>
      <c r="B1" s="38"/>
      <c r="C1" s="38"/>
      <c r="D1" s="38"/>
      <c r="E1" s="38"/>
    </row>
    <row r="2" spans="1:7" ht="17.25" customHeight="1">
      <c r="A2" s="4" t="s">
        <v>72</v>
      </c>
      <c r="B2" s="5" t="s">
        <v>8</v>
      </c>
      <c r="C2" s="40" t="s">
        <v>11</v>
      </c>
      <c r="D2" s="40"/>
      <c r="E2" s="40"/>
    </row>
    <row r="3" spans="1:7" ht="57">
      <c r="A3" s="22" t="s">
        <v>3</v>
      </c>
      <c r="B3" s="23" t="s">
        <v>0</v>
      </c>
      <c r="C3" s="24" t="s">
        <v>122</v>
      </c>
      <c r="D3" s="25" t="s">
        <v>1</v>
      </c>
      <c r="E3" s="24" t="s">
        <v>2</v>
      </c>
    </row>
    <row r="4" spans="1:7">
      <c r="A4" s="22" t="s">
        <v>12</v>
      </c>
      <c r="B4" s="23"/>
      <c r="C4" s="24">
        <v>973129.97</v>
      </c>
      <c r="D4" s="25"/>
      <c r="E4" s="24"/>
    </row>
    <row r="5" spans="1:7" ht="28.5">
      <c r="A5" s="22" t="s">
        <v>13</v>
      </c>
      <c r="B5" s="23"/>
      <c r="C5" s="24">
        <v>1897589.19</v>
      </c>
      <c r="D5" s="25"/>
      <c r="E5" s="24"/>
    </row>
    <row r="6" spans="1:7">
      <c r="A6" s="22" t="s">
        <v>14</v>
      </c>
      <c r="B6" s="23"/>
      <c r="C6" s="24">
        <v>1781377.52</v>
      </c>
      <c r="D6" s="25"/>
      <c r="E6" s="24"/>
    </row>
    <row r="7" spans="1:7">
      <c r="A7" s="22" t="s">
        <v>73</v>
      </c>
      <c r="B7" s="23"/>
      <c r="C7" s="24">
        <f>C6-C5</f>
        <v>-116211.66999999993</v>
      </c>
      <c r="D7" s="25"/>
      <c r="E7" s="24"/>
    </row>
    <row r="8" spans="1:7">
      <c r="A8" s="22" t="s">
        <v>15</v>
      </c>
      <c r="B8" s="23"/>
      <c r="C8" s="24">
        <f>C10+C9</f>
        <v>104804.57</v>
      </c>
      <c r="D8" s="25"/>
      <c r="E8" s="24"/>
    </row>
    <row r="9" spans="1:7">
      <c r="A9" s="41" t="s">
        <v>124</v>
      </c>
      <c r="B9" s="41"/>
      <c r="C9" s="26">
        <v>64173.53</v>
      </c>
      <c r="D9" s="25"/>
      <c r="E9" s="24"/>
    </row>
    <row r="10" spans="1:7">
      <c r="A10" s="27" t="s">
        <v>16</v>
      </c>
      <c r="B10" s="23"/>
      <c r="C10" s="26">
        <f>1800*12+1585.92*12</f>
        <v>40631.040000000001</v>
      </c>
      <c r="D10" s="25"/>
      <c r="E10" s="24"/>
    </row>
    <row r="11" spans="1:7">
      <c r="A11" s="28" t="s">
        <v>17</v>
      </c>
      <c r="B11" s="29"/>
      <c r="C11" s="24">
        <f>C4+C5+C8</f>
        <v>2975523.73</v>
      </c>
      <c r="D11" s="30"/>
      <c r="E11" s="26"/>
    </row>
    <row r="12" spans="1:7">
      <c r="A12" s="39" t="s">
        <v>18</v>
      </c>
      <c r="B12" s="39"/>
      <c r="C12" s="39"/>
      <c r="D12" s="39"/>
      <c r="E12" s="39"/>
    </row>
    <row r="13" spans="1:7" ht="28.5">
      <c r="A13" s="17" t="s">
        <v>32</v>
      </c>
      <c r="B13" s="6" t="e">
        <f>#REF!</f>
        <v>#REF!</v>
      </c>
      <c r="C13" s="20">
        <f>C14+C15</f>
        <v>303412.32</v>
      </c>
      <c r="D13" s="2"/>
      <c r="E13" s="1"/>
      <c r="F13" s="16"/>
    </row>
    <row r="14" spans="1:7" s="36" customFormat="1" outlineLevel="2">
      <c r="A14" s="32" t="s">
        <v>24</v>
      </c>
      <c r="B14" s="33" t="s">
        <v>25</v>
      </c>
      <c r="C14" s="34">
        <v>146869.15</v>
      </c>
      <c r="D14" s="37" t="s">
        <v>4</v>
      </c>
      <c r="E14" s="37">
        <v>43972.800000000003</v>
      </c>
      <c r="F14" s="35"/>
    </row>
    <row r="15" spans="1:7" s="36" customFormat="1" outlineLevel="2">
      <c r="A15" s="32" t="s">
        <v>26</v>
      </c>
      <c r="B15" s="33" t="s">
        <v>27</v>
      </c>
      <c r="C15" s="34">
        <v>156543.17000000001</v>
      </c>
      <c r="D15" s="37" t="s">
        <v>4</v>
      </c>
      <c r="E15" s="37">
        <v>43972.800000000003</v>
      </c>
      <c r="F15" s="35"/>
      <c r="G15" s="35"/>
    </row>
    <row r="16" spans="1:7" ht="28.5">
      <c r="A16" s="17" t="s">
        <v>33</v>
      </c>
      <c r="B16" s="6" t="e">
        <f>#REF!</f>
        <v>#REF!</v>
      </c>
      <c r="C16" s="20">
        <f>C17+C18</f>
        <v>109492.26999999999</v>
      </c>
      <c r="D16" s="2"/>
      <c r="E16" s="1"/>
    </row>
    <row r="17" spans="1:7" s="36" customFormat="1" outlineLevel="2">
      <c r="A17" s="32" t="s">
        <v>28</v>
      </c>
      <c r="B17" s="33" t="s">
        <v>28</v>
      </c>
      <c r="C17" s="34">
        <v>54966</v>
      </c>
      <c r="D17" s="37" t="s">
        <v>4</v>
      </c>
      <c r="E17" s="37">
        <v>43972.800000000003</v>
      </c>
    </row>
    <row r="18" spans="1:7" s="36" customFormat="1" outlineLevel="2">
      <c r="A18" s="32" t="s">
        <v>29</v>
      </c>
      <c r="B18" s="33" t="s">
        <v>29</v>
      </c>
      <c r="C18" s="34">
        <v>54526.27</v>
      </c>
      <c r="D18" s="37" t="s">
        <v>4</v>
      </c>
      <c r="E18" s="37">
        <v>43972.800000000003</v>
      </c>
    </row>
    <row r="19" spans="1:7" ht="28.5">
      <c r="A19" s="17" t="s">
        <v>34</v>
      </c>
      <c r="B19" s="7" t="e">
        <f>#REF!+#REF!</f>
        <v>#REF!</v>
      </c>
      <c r="C19" s="20">
        <f>C20+C21+C22</f>
        <v>189382.91</v>
      </c>
      <c r="D19" s="3"/>
      <c r="E19" s="1"/>
    </row>
    <row r="20" spans="1:7" s="36" customFormat="1" outlineLevel="2">
      <c r="A20" s="32" t="s">
        <v>74</v>
      </c>
      <c r="B20" s="33" t="s">
        <v>74</v>
      </c>
      <c r="C20" s="34">
        <v>2276.75</v>
      </c>
      <c r="D20" s="37" t="s">
        <v>70</v>
      </c>
      <c r="E20" s="37">
        <v>5</v>
      </c>
    </row>
    <row r="21" spans="1:7" s="36" customFormat="1" outlineLevel="2">
      <c r="A21" s="32" t="s">
        <v>31</v>
      </c>
      <c r="B21" s="33" t="s">
        <v>31</v>
      </c>
      <c r="C21" s="34">
        <v>102783.96</v>
      </c>
      <c r="D21" s="37" t="s">
        <v>30</v>
      </c>
      <c r="E21" s="37">
        <v>1908</v>
      </c>
    </row>
    <row r="22" spans="1:7" s="36" customFormat="1" outlineLevel="2">
      <c r="A22" s="32" t="s">
        <v>123</v>
      </c>
      <c r="B22" s="33"/>
      <c r="C22" s="34">
        <v>84322.2</v>
      </c>
      <c r="D22" s="37" t="s">
        <v>30</v>
      </c>
      <c r="E22" s="37">
        <v>1878</v>
      </c>
    </row>
    <row r="23" spans="1:7" ht="42.75">
      <c r="A23" s="17" t="s">
        <v>35</v>
      </c>
      <c r="B23" s="6"/>
      <c r="C23" s="20">
        <f>C24+C25+C26+C27+C28+C29</f>
        <v>47544.67</v>
      </c>
      <c r="D23" s="2"/>
      <c r="E23" s="1"/>
    </row>
    <row r="24" spans="1:7" s="36" customFormat="1" outlineLevel="2">
      <c r="A24" s="32" t="s">
        <v>38</v>
      </c>
      <c r="B24" s="33" t="s">
        <v>38</v>
      </c>
      <c r="C24" s="34">
        <v>3517.82</v>
      </c>
      <c r="D24" s="37" t="s">
        <v>4</v>
      </c>
      <c r="E24" s="37">
        <v>43972.800000000003</v>
      </c>
    </row>
    <row r="25" spans="1:7" s="36" customFormat="1" outlineLevel="2">
      <c r="A25" s="32" t="s">
        <v>36</v>
      </c>
      <c r="B25" s="33" t="s">
        <v>37</v>
      </c>
      <c r="C25" s="34">
        <v>4020.72</v>
      </c>
      <c r="D25" s="37" t="s">
        <v>4</v>
      </c>
      <c r="E25" s="37">
        <v>81.805000000000007</v>
      </c>
    </row>
    <row r="26" spans="1:7" s="36" customFormat="1" outlineLevel="2">
      <c r="A26" s="32" t="s">
        <v>39</v>
      </c>
      <c r="B26" s="33" t="s">
        <v>39</v>
      </c>
      <c r="C26" s="34">
        <v>3341.93</v>
      </c>
      <c r="D26" s="37" t="s">
        <v>4</v>
      </c>
      <c r="E26" s="37">
        <v>43972.800000000003</v>
      </c>
    </row>
    <row r="27" spans="1:7" s="36" customFormat="1" outlineLevel="2">
      <c r="A27" s="32" t="s">
        <v>19</v>
      </c>
      <c r="B27" s="33" t="s">
        <v>20</v>
      </c>
      <c r="C27" s="34">
        <v>4325.76</v>
      </c>
      <c r="D27" s="37" t="s">
        <v>4</v>
      </c>
      <c r="E27" s="37">
        <v>206.875</v>
      </c>
    </row>
    <row r="28" spans="1:7" s="36" customFormat="1" outlineLevel="2">
      <c r="A28" s="32" t="s">
        <v>40</v>
      </c>
      <c r="B28" s="33" t="s">
        <v>41</v>
      </c>
      <c r="C28" s="34">
        <v>6156.19</v>
      </c>
      <c r="D28" s="37" t="s">
        <v>4</v>
      </c>
      <c r="E28" s="37">
        <v>43972.800000000003</v>
      </c>
    </row>
    <row r="29" spans="1:7" s="36" customFormat="1" outlineLevel="2">
      <c r="A29" s="32" t="s">
        <v>21</v>
      </c>
      <c r="B29" s="33" t="s">
        <v>22</v>
      </c>
      <c r="C29" s="34">
        <v>26182.25</v>
      </c>
      <c r="D29" s="37" t="s">
        <v>4</v>
      </c>
      <c r="E29" s="37">
        <v>7838.9979999999996</v>
      </c>
    </row>
    <row r="30" spans="1:7" ht="42.75" outlineLevel="1">
      <c r="A30" s="17" t="s">
        <v>51</v>
      </c>
      <c r="B30" s="14"/>
      <c r="C30" s="20">
        <f>C31+C32+C33+C34+C35+C36+C37+C38+C39+C40+C41+C42+C43+C44+C45</f>
        <v>876968.37999999989</v>
      </c>
      <c r="D30" s="14"/>
      <c r="E30" s="14"/>
      <c r="F30" s="16"/>
      <c r="G30" s="16"/>
    </row>
    <row r="31" spans="1:7" s="36" customFormat="1" outlineLevel="2">
      <c r="A31" s="32" t="s">
        <v>78</v>
      </c>
      <c r="B31" s="33" t="s">
        <v>78</v>
      </c>
      <c r="C31" s="34">
        <v>1563.56</v>
      </c>
      <c r="D31" s="37" t="s">
        <v>5</v>
      </c>
      <c r="E31" s="37">
        <v>1</v>
      </c>
    </row>
    <row r="32" spans="1:7" s="36" customFormat="1" outlineLevel="2">
      <c r="A32" s="32" t="s">
        <v>78</v>
      </c>
      <c r="B32" s="33" t="s">
        <v>78</v>
      </c>
      <c r="C32" s="34">
        <v>2609.33</v>
      </c>
      <c r="D32" s="37" t="s">
        <v>5</v>
      </c>
      <c r="E32" s="37">
        <v>1</v>
      </c>
    </row>
    <row r="33" spans="1:6" s="36" customFormat="1" outlineLevel="2">
      <c r="A33" s="32" t="s">
        <v>88</v>
      </c>
      <c r="B33" s="33" t="s">
        <v>89</v>
      </c>
      <c r="C33" s="34">
        <v>60784.32</v>
      </c>
      <c r="D33" s="37" t="s">
        <v>6</v>
      </c>
      <c r="E33" s="37">
        <v>96</v>
      </c>
    </row>
    <row r="34" spans="1:6" s="36" customFormat="1" outlineLevel="2">
      <c r="A34" s="32" t="s">
        <v>90</v>
      </c>
      <c r="B34" s="33" t="s">
        <v>90</v>
      </c>
      <c r="C34" s="34">
        <v>1513.56</v>
      </c>
      <c r="D34" s="37" t="s">
        <v>5</v>
      </c>
      <c r="E34" s="37">
        <v>1</v>
      </c>
    </row>
    <row r="35" spans="1:6" s="36" customFormat="1" outlineLevel="2">
      <c r="A35" s="32" t="s">
        <v>92</v>
      </c>
      <c r="B35" s="33" t="s">
        <v>92</v>
      </c>
      <c r="C35" s="34">
        <v>3872.2</v>
      </c>
      <c r="D35" s="37" t="s">
        <v>5</v>
      </c>
      <c r="E35" s="37">
        <v>2</v>
      </c>
    </row>
    <row r="36" spans="1:6" s="36" customFormat="1" outlineLevel="2">
      <c r="A36" s="32" t="s">
        <v>98</v>
      </c>
      <c r="B36" s="33" t="s">
        <v>99</v>
      </c>
      <c r="C36" s="34">
        <v>15519.63</v>
      </c>
      <c r="D36" s="37" t="s">
        <v>5</v>
      </c>
      <c r="E36" s="37">
        <v>7</v>
      </c>
    </row>
    <row r="37" spans="1:6" s="36" customFormat="1" outlineLevel="2">
      <c r="A37" s="32" t="s">
        <v>104</v>
      </c>
      <c r="B37" s="33" t="s">
        <v>104</v>
      </c>
      <c r="C37" s="34">
        <v>347.72</v>
      </c>
      <c r="D37" s="37" t="s">
        <v>5</v>
      </c>
      <c r="E37" s="37">
        <v>4</v>
      </c>
    </row>
    <row r="38" spans="1:6" s="36" customFormat="1" outlineLevel="2">
      <c r="A38" s="32" t="s">
        <v>105</v>
      </c>
      <c r="B38" s="33" t="s">
        <v>105</v>
      </c>
      <c r="C38" s="34">
        <v>575.4</v>
      </c>
      <c r="D38" s="37" t="s">
        <v>5</v>
      </c>
      <c r="E38" s="37">
        <v>4</v>
      </c>
    </row>
    <row r="39" spans="1:6" s="36" customFormat="1" outlineLevel="2">
      <c r="A39" s="32" t="s">
        <v>106</v>
      </c>
      <c r="B39" s="33" t="s">
        <v>107</v>
      </c>
      <c r="C39" s="34">
        <v>1777.37</v>
      </c>
      <c r="D39" s="37" t="s">
        <v>5</v>
      </c>
      <c r="E39" s="37">
        <v>1</v>
      </c>
    </row>
    <row r="40" spans="1:6" s="36" customFormat="1" outlineLevel="2">
      <c r="A40" s="32" t="s">
        <v>108</v>
      </c>
      <c r="B40" s="33" t="s">
        <v>108</v>
      </c>
      <c r="C40" s="34">
        <v>5780.16</v>
      </c>
      <c r="D40" s="37" t="s">
        <v>5</v>
      </c>
      <c r="E40" s="37">
        <v>12</v>
      </c>
    </row>
    <row r="41" spans="1:6" s="36" customFormat="1" ht="13.5" customHeight="1" outlineLevel="2">
      <c r="A41" s="32" t="s">
        <v>109</v>
      </c>
      <c r="B41" s="33" t="s">
        <v>110</v>
      </c>
      <c r="C41" s="34">
        <v>395532</v>
      </c>
      <c r="D41" s="37" t="s">
        <v>5</v>
      </c>
      <c r="E41" s="37">
        <v>1</v>
      </c>
    </row>
    <row r="42" spans="1:6" s="36" customFormat="1" outlineLevel="2">
      <c r="A42" s="32" t="s">
        <v>112</v>
      </c>
      <c r="B42" s="33" t="s">
        <v>112</v>
      </c>
      <c r="C42" s="34">
        <v>413.97</v>
      </c>
      <c r="D42" s="37" t="s">
        <v>5</v>
      </c>
      <c r="E42" s="37">
        <v>1</v>
      </c>
    </row>
    <row r="43" spans="1:6" s="36" customFormat="1" outlineLevel="2">
      <c r="A43" s="32" t="s">
        <v>114</v>
      </c>
      <c r="B43" s="33" t="s">
        <v>114</v>
      </c>
      <c r="C43" s="34">
        <v>1355.94</v>
      </c>
      <c r="D43" s="37" t="s">
        <v>115</v>
      </c>
      <c r="E43" s="37">
        <v>2</v>
      </c>
    </row>
    <row r="44" spans="1:6" s="36" customFormat="1" outlineLevel="2">
      <c r="A44" s="32" t="s">
        <v>116</v>
      </c>
      <c r="B44" s="33" t="s">
        <v>117</v>
      </c>
      <c r="C44" s="34">
        <v>547.22</v>
      </c>
      <c r="D44" s="37" t="s">
        <v>118</v>
      </c>
      <c r="E44" s="37">
        <v>2</v>
      </c>
    </row>
    <row r="45" spans="1:6" s="36" customFormat="1" outlineLevel="2">
      <c r="A45" s="32" t="s">
        <v>119</v>
      </c>
      <c r="B45" s="33" t="s">
        <v>119</v>
      </c>
      <c r="C45" s="34">
        <v>384776</v>
      </c>
      <c r="D45" s="37" t="s">
        <v>5</v>
      </c>
      <c r="E45" s="37">
        <v>32</v>
      </c>
    </row>
    <row r="46" spans="1:6" ht="57">
      <c r="A46" s="17" t="s">
        <v>52</v>
      </c>
      <c r="B46" s="6" t="e">
        <f>SUM(#REF!)</f>
        <v>#REF!</v>
      </c>
      <c r="C46" s="20">
        <f>C47+C48+C49+C50+C51+C52+C53+C54+C55+C56+C57+C58+C59+C60+C61+C62+C63+C64+C65+C66+C67+C68+C69+C70</f>
        <v>39627.719999999994</v>
      </c>
      <c r="D46" s="2"/>
      <c r="E46" s="1"/>
      <c r="F46" s="15"/>
    </row>
    <row r="47" spans="1:6" s="36" customFormat="1" outlineLevel="2">
      <c r="A47" s="32" t="s">
        <v>76</v>
      </c>
      <c r="B47" s="33" t="s">
        <v>76</v>
      </c>
      <c r="C47" s="34">
        <v>213.98</v>
      </c>
      <c r="D47" s="37" t="s">
        <v>5</v>
      </c>
      <c r="E47" s="37">
        <v>2</v>
      </c>
    </row>
    <row r="48" spans="1:6" s="36" customFormat="1" outlineLevel="2">
      <c r="A48" s="32" t="s">
        <v>62</v>
      </c>
      <c r="B48" s="33" t="s">
        <v>62</v>
      </c>
      <c r="C48" s="34">
        <v>4046.8</v>
      </c>
      <c r="D48" s="37" t="s">
        <v>63</v>
      </c>
      <c r="E48" s="37">
        <v>5</v>
      </c>
    </row>
    <row r="49" spans="1:5" s="36" customFormat="1" outlineLevel="2">
      <c r="A49" s="32" t="s">
        <v>79</v>
      </c>
      <c r="B49" s="33" t="s">
        <v>79</v>
      </c>
      <c r="C49" s="34">
        <v>299.72000000000003</v>
      </c>
      <c r="D49" s="37" t="s">
        <v>80</v>
      </c>
      <c r="E49" s="37">
        <v>2</v>
      </c>
    </row>
    <row r="50" spans="1:5" s="36" customFormat="1" outlineLevel="2">
      <c r="A50" s="32" t="s">
        <v>77</v>
      </c>
      <c r="B50" s="33" t="s">
        <v>77</v>
      </c>
      <c r="C50" s="34">
        <v>125.32</v>
      </c>
      <c r="D50" s="37" t="s">
        <v>6</v>
      </c>
      <c r="E50" s="37">
        <v>0.7</v>
      </c>
    </row>
    <row r="51" spans="1:5" s="36" customFormat="1" outlineLevel="2">
      <c r="A51" s="32" t="s">
        <v>81</v>
      </c>
      <c r="B51" s="33" t="s">
        <v>81</v>
      </c>
      <c r="C51" s="34">
        <v>289.19</v>
      </c>
      <c r="D51" s="37" t="s">
        <v>5</v>
      </c>
      <c r="E51" s="37">
        <v>1</v>
      </c>
    </row>
    <row r="52" spans="1:5" s="36" customFormat="1" outlineLevel="2">
      <c r="A52" s="32" t="s">
        <v>60</v>
      </c>
      <c r="B52" s="33" t="s">
        <v>60</v>
      </c>
      <c r="C52" s="34">
        <v>969.06</v>
      </c>
      <c r="D52" s="37" t="s">
        <v>61</v>
      </c>
      <c r="E52" s="37">
        <v>2</v>
      </c>
    </row>
    <row r="53" spans="1:5" s="36" customFormat="1" outlineLevel="2">
      <c r="A53" s="32" t="s">
        <v>83</v>
      </c>
      <c r="B53" s="33" t="s">
        <v>83</v>
      </c>
      <c r="C53" s="34">
        <v>2419.12</v>
      </c>
      <c r="D53" s="37" t="s">
        <v>5</v>
      </c>
      <c r="E53" s="37">
        <v>1</v>
      </c>
    </row>
    <row r="54" spans="1:5" s="36" customFormat="1" outlineLevel="2">
      <c r="A54" s="32" t="s">
        <v>93</v>
      </c>
      <c r="B54" s="33" t="s">
        <v>93</v>
      </c>
      <c r="C54" s="34">
        <v>5418.96</v>
      </c>
      <c r="D54" s="37" t="s">
        <v>6</v>
      </c>
      <c r="E54" s="37">
        <v>6</v>
      </c>
    </row>
    <row r="55" spans="1:5" s="36" customFormat="1" outlineLevel="2">
      <c r="A55" s="32" t="s">
        <v>69</v>
      </c>
      <c r="B55" s="33" t="s">
        <v>69</v>
      </c>
      <c r="C55" s="34">
        <v>1916.75</v>
      </c>
      <c r="D55" s="37" t="s">
        <v>64</v>
      </c>
      <c r="E55" s="37">
        <v>1.5</v>
      </c>
    </row>
    <row r="56" spans="1:5" s="36" customFormat="1" outlineLevel="2">
      <c r="A56" s="32" t="s">
        <v>94</v>
      </c>
      <c r="B56" s="33" t="s">
        <v>94</v>
      </c>
      <c r="C56" s="34">
        <v>1398.74</v>
      </c>
      <c r="D56" s="37" t="s">
        <v>6</v>
      </c>
      <c r="E56" s="37">
        <v>2</v>
      </c>
    </row>
    <row r="57" spans="1:5" s="36" customFormat="1" outlineLevel="2">
      <c r="A57" s="32" t="s">
        <v>95</v>
      </c>
      <c r="B57" s="33" t="s">
        <v>96</v>
      </c>
      <c r="C57" s="34">
        <v>3056.92</v>
      </c>
      <c r="D57" s="37" t="s">
        <v>6</v>
      </c>
      <c r="E57" s="37">
        <v>4</v>
      </c>
    </row>
    <row r="58" spans="1:5" s="36" customFormat="1" outlineLevel="2">
      <c r="A58" s="32" t="s">
        <v>97</v>
      </c>
      <c r="B58" s="33" t="s">
        <v>97</v>
      </c>
      <c r="C58" s="34">
        <v>594.01</v>
      </c>
      <c r="D58" s="37" t="s">
        <v>5</v>
      </c>
      <c r="E58" s="37">
        <v>1</v>
      </c>
    </row>
    <row r="59" spans="1:5" s="36" customFormat="1" outlineLevel="2">
      <c r="A59" s="32" t="s">
        <v>87</v>
      </c>
      <c r="B59" s="33" t="s">
        <v>87</v>
      </c>
      <c r="C59" s="34">
        <v>383.63</v>
      </c>
      <c r="D59" s="37" t="s">
        <v>5</v>
      </c>
      <c r="E59" s="37">
        <v>1</v>
      </c>
    </row>
    <row r="60" spans="1:5" s="36" customFormat="1" outlineLevel="2">
      <c r="A60" s="32" t="s">
        <v>65</v>
      </c>
      <c r="B60" s="33" t="s">
        <v>65</v>
      </c>
      <c r="C60" s="34">
        <v>359.2</v>
      </c>
      <c r="D60" s="37" t="s">
        <v>5</v>
      </c>
      <c r="E60" s="37">
        <v>2</v>
      </c>
    </row>
    <row r="61" spans="1:5" s="36" customFormat="1" outlineLevel="2">
      <c r="A61" s="32" t="s">
        <v>100</v>
      </c>
      <c r="B61" s="33" t="s">
        <v>100</v>
      </c>
      <c r="C61" s="34">
        <v>1676.26</v>
      </c>
      <c r="D61" s="37" t="s">
        <v>5</v>
      </c>
      <c r="E61" s="37">
        <v>2</v>
      </c>
    </row>
    <row r="62" spans="1:5" s="36" customFormat="1" outlineLevel="2">
      <c r="A62" s="32" t="s">
        <v>101</v>
      </c>
      <c r="B62" s="33" t="s">
        <v>101</v>
      </c>
      <c r="C62" s="34">
        <v>684.75</v>
      </c>
      <c r="D62" s="37" t="s">
        <v>5</v>
      </c>
      <c r="E62" s="37">
        <v>1</v>
      </c>
    </row>
    <row r="63" spans="1:5" s="36" customFormat="1" outlineLevel="2">
      <c r="A63" s="32" t="s">
        <v>102</v>
      </c>
      <c r="B63" s="33" t="s">
        <v>102</v>
      </c>
      <c r="C63" s="34">
        <v>939.41</v>
      </c>
      <c r="D63" s="37" t="s">
        <v>5</v>
      </c>
      <c r="E63" s="37">
        <v>1</v>
      </c>
    </row>
    <row r="64" spans="1:5" s="36" customFormat="1" outlineLevel="2">
      <c r="A64" s="32" t="s">
        <v>103</v>
      </c>
      <c r="B64" s="33" t="s">
        <v>103</v>
      </c>
      <c r="C64" s="34">
        <v>2242.85</v>
      </c>
      <c r="D64" s="37" t="s">
        <v>5</v>
      </c>
      <c r="E64" s="37">
        <v>1</v>
      </c>
    </row>
    <row r="65" spans="1:5" s="36" customFormat="1" outlineLevel="2">
      <c r="A65" s="32" t="s">
        <v>66</v>
      </c>
      <c r="B65" s="33" t="s">
        <v>66</v>
      </c>
      <c r="C65" s="34">
        <v>540.28</v>
      </c>
      <c r="D65" s="37" t="s">
        <v>67</v>
      </c>
      <c r="E65" s="37">
        <v>2</v>
      </c>
    </row>
    <row r="66" spans="1:5" s="36" customFormat="1" outlineLevel="2">
      <c r="A66" s="32" t="s">
        <v>71</v>
      </c>
      <c r="B66" s="33" t="s">
        <v>71</v>
      </c>
      <c r="C66" s="34">
        <v>6979.35</v>
      </c>
      <c r="D66" s="37" t="s">
        <v>6</v>
      </c>
      <c r="E66" s="37">
        <v>35</v>
      </c>
    </row>
    <row r="67" spans="1:5" s="36" customFormat="1" outlineLevel="2">
      <c r="A67" s="32" t="s">
        <v>111</v>
      </c>
      <c r="B67" s="33" t="s">
        <v>111</v>
      </c>
      <c r="C67" s="34">
        <v>2802.1</v>
      </c>
      <c r="D67" s="37" t="s">
        <v>6</v>
      </c>
      <c r="E67" s="37">
        <v>10</v>
      </c>
    </row>
    <row r="68" spans="1:5" s="36" customFormat="1" outlineLevel="2">
      <c r="A68" s="32" t="s">
        <v>23</v>
      </c>
      <c r="B68" s="33" t="s">
        <v>23</v>
      </c>
      <c r="C68" s="34">
        <v>1243.06</v>
      </c>
      <c r="D68" s="37" t="s">
        <v>63</v>
      </c>
      <c r="E68" s="37">
        <v>2</v>
      </c>
    </row>
    <row r="69" spans="1:5" s="36" customFormat="1" outlineLevel="2">
      <c r="A69" s="32" t="s">
        <v>113</v>
      </c>
      <c r="B69" s="33" t="s">
        <v>113</v>
      </c>
      <c r="C69" s="34">
        <v>126.85</v>
      </c>
      <c r="D69" s="37" t="s">
        <v>5</v>
      </c>
      <c r="E69" s="37">
        <v>1</v>
      </c>
    </row>
    <row r="70" spans="1:5" s="36" customFormat="1" outlineLevel="2">
      <c r="A70" s="32" t="s">
        <v>120</v>
      </c>
      <c r="B70" s="33" t="s">
        <v>120</v>
      </c>
      <c r="C70" s="34">
        <v>901.41</v>
      </c>
      <c r="D70" s="37" t="s">
        <v>5</v>
      </c>
      <c r="E70" s="37">
        <v>1</v>
      </c>
    </row>
    <row r="71" spans="1:5" ht="28.5">
      <c r="A71" s="17" t="s">
        <v>53</v>
      </c>
      <c r="B71" s="6" t="e">
        <f>#REF!+#REF!</f>
        <v>#REF!</v>
      </c>
      <c r="C71" s="20">
        <f>C72+C73</f>
        <v>44544.44</v>
      </c>
      <c r="D71" s="2"/>
      <c r="E71" s="1"/>
    </row>
    <row r="72" spans="1:5" s="36" customFormat="1" outlineLevel="2">
      <c r="A72" s="32" t="s">
        <v>42</v>
      </c>
      <c r="B72" s="33" t="s">
        <v>42</v>
      </c>
      <c r="C72" s="34">
        <v>23745.31</v>
      </c>
      <c r="D72" s="37" t="s">
        <v>4</v>
      </c>
      <c r="E72" s="37">
        <v>43972.800000000003</v>
      </c>
    </row>
    <row r="73" spans="1:5" s="36" customFormat="1" outlineLevel="2">
      <c r="A73" s="32" t="s">
        <v>43</v>
      </c>
      <c r="B73" s="33" t="s">
        <v>43</v>
      </c>
      <c r="C73" s="34">
        <v>20799.13</v>
      </c>
      <c r="D73" s="37" t="s">
        <v>4</v>
      </c>
      <c r="E73" s="37">
        <v>43972.800000000003</v>
      </c>
    </row>
    <row r="74" spans="1:5" ht="42.75">
      <c r="A74" s="17" t="s">
        <v>54</v>
      </c>
      <c r="B74" s="6" t="e">
        <f>#REF!</f>
        <v>#REF!</v>
      </c>
      <c r="C74" s="20">
        <f>C75+C76</f>
        <v>5267.5199999999995</v>
      </c>
      <c r="D74" s="2"/>
      <c r="E74" s="1"/>
    </row>
    <row r="75" spans="1:5" s="36" customFormat="1" outlineLevel="2">
      <c r="A75" s="32" t="s">
        <v>48</v>
      </c>
      <c r="B75" s="33" t="s">
        <v>48</v>
      </c>
      <c r="C75" s="34">
        <v>1707.84</v>
      </c>
      <c r="D75" s="37" t="s">
        <v>4</v>
      </c>
      <c r="E75" s="37">
        <v>1186</v>
      </c>
    </row>
    <row r="76" spans="1:5" s="36" customFormat="1" outlineLevel="2">
      <c r="A76" s="32" t="s">
        <v>48</v>
      </c>
      <c r="B76" s="33" t="s">
        <v>48</v>
      </c>
      <c r="C76" s="34">
        <v>3559.68</v>
      </c>
      <c r="D76" s="37" t="s">
        <v>4</v>
      </c>
      <c r="E76" s="37">
        <v>2472</v>
      </c>
    </row>
    <row r="77" spans="1:5" ht="57">
      <c r="A77" s="17" t="s">
        <v>55</v>
      </c>
      <c r="B77" s="6" t="e">
        <f>SUM(#REF!)</f>
        <v>#REF!</v>
      </c>
      <c r="C77" s="20">
        <f>C78+C79+C80+C81+C82+C83+C84</f>
        <v>361957.82</v>
      </c>
      <c r="D77" s="2"/>
      <c r="E77" s="1"/>
    </row>
    <row r="78" spans="1:5" s="36" customFormat="1" outlineLevel="2">
      <c r="A78" s="32" t="s">
        <v>44</v>
      </c>
      <c r="B78" s="33" t="s">
        <v>45</v>
      </c>
      <c r="C78" s="34">
        <v>124003.32</v>
      </c>
      <c r="D78" s="37" t="s">
        <v>4</v>
      </c>
      <c r="E78" s="37">
        <v>43972.800000000003</v>
      </c>
    </row>
    <row r="79" spans="1:5" s="36" customFormat="1" outlineLevel="2">
      <c r="A79" s="32" t="s">
        <v>46</v>
      </c>
      <c r="B79" s="33" t="s">
        <v>47</v>
      </c>
      <c r="C79" s="34">
        <v>124003.3</v>
      </c>
      <c r="D79" s="37" t="s">
        <v>4</v>
      </c>
      <c r="E79" s="37">
        <v>43972.800000000003</v>
      </c>
    </row>
    <row r="80" spans="1:5" s="36" customFormat="1" outlineLevel="2">
      <c r="A80" s="32" t="s">
        <v>75</v>
      </c>
      <c r="B80" s="33" t="s">
        <v>75</v>
      </c>
      <c r="C80" s="34">
        <v>106615.35</v>
      </c>
      <c r="D80" s="37" t="s">
        <v>4</v>
      </c>
      <c r="E80" s="37">
        <v>115</v>
      </c>
    </row>
    <row r="81" spans="1:6" s="36" customFormat="1" outlineLevel="2">
      <c r="A81" s="32" t="s">
        <v>49</v>
      </c>
      <c r="B81" s="33" t="s">
        <v>50</v>
      </c>
      <c r="C81" s="34">
        <v>1495.08</v>
      </c>
      <c r="D81" s="37" t="s">
        <v>4</v>
      </c>
      <c r="E81" s="37">
        <v>87945.600000000006</v>
      </c>
    </row>
    <row r="82" spans="1:6" s="36" customFormat="1" outlineLevel="2">
      <c r="A82" s="32" t="s">
        <v>82</v>
      </c>
      <c r="B82" s="33" t="s">
        <v>82</v>
      </c>
      <c r="C82" s="34">
        <v>3755.77</v>
      </c>
      <c r="D82" s="37" t="s">
        <v>5</v>
      </c>
      <c r="E82" s="37">
        <v>1</v>
      </c>
    </row>
    <row r="83" spans="1:6" s="36" customFormat="1" outlineLevel="2">
      <c r="A83" s="32" t="s">
        <v>68</v>
      </c>
      <c r="B83" s="33" t="s">
        <v>68</v>
      </c>
      <c r="C83" s="34">
        <v>1800</v>
      </c>
      <c r="D83" s="37" t="s">
        <v>5</v>
      </c>
      <c r="E83" s="37">
        <v>45</v>
      </c>
    </row>
    <row r="84" spans="1:6" s="36" customFormat="1" outlineLevel="2">
      <c r="A84" s="32" t="s">
        <v>91</v>
      </c>
      <c r="B84" s="33" t="s">
        <v>91</v>
      </c>
      <c r="C84" s="34">
        <v>285</v>
      </c>
      <c r="D84" s="37" t="s">
        <v>5</v>
      </c>
      <c r="E84" s="37">
        <v>4</v>
      </c>
    </row>
    <row r="85" spans="1:6">
      <c r="A85" s="17" t="s">
        <v>56</v>
      </c>
      <c r="B85" s="6">
        <f>B86</f>
        <v>6559.3220338983056</v>
      </c>
      <c r="C85" s="20">
        <f>C86+C87</f>
        <v>192740</v>
      </c>
      <c r="D85" s="2"/>
      <c r="E85" s="1"/>
    </row>
    <row r="86" spans="1:6" ht="45">
      <c r="A86" s="18" t="s">
        <v>9</v>
      </c>
      <c r="B86" s="7">
        <f>C86/1.18</f>
        <v>6559.3220338983056</v>
      </c>
      <c r="C86" s="21">
        <f>E86*12*5</f>
        <v>7740</v>
      </c>
      <c r="D86" s="3" t="s">
        <v>7</v>
      </c>
      <c r="E86" s="3">
        <v>129</v>
      </c>
    </row>
    <row r="87" spans="1:6" s="36" customFormat="1" outlineLevel="2">
      <c r="A87" s="32" t="s">
        <v>84</v>
      </c>
      <c r="B87" s="33" t="s">
        <v>85</v>
      </c>
      <c r="C87" s="34">
        <f>15000*11+20000</f>
        <v>185000</v>
      </c>
      <c r="D87" s="37" t="s">
        <v>86</v>
      </c>
      <c r="E87" s="37">
        <v>0</v>
      </c>
    </row>
    <row r="88" spans="1:6">
      <c r="A88" s="17" t="s">
        <v>57</v>
      </c>
      <c r="B88" s="9" t="e">
        <f>B13+B16+B19+#REF!+B46+#REF!+#REF!+#REF!+#REF!+#REF!+B71+B74+B77+B85</f>
        <v>#REF!</v>
      </c>
      <c r="C88" s="20">
        <f>C13+C16+C19+C23+C30+C46+C71+C74+C77+C85</f>
        <v>2170938.0499999998</v>
      </c>
      <c r="D88" s="8"/>
      <c r="E88" s="1"/>
      <c r="F88" s="16"/>
    </row>
    <row r="89" spans="1:6" ht="16.5" customHeight="1">
      <c r="A89" s="17" t="s">
        <v>58</v>
      </c>
      <c r="B89" s="10"/>
      <c r="C89" s="20">
        <f>C88*1.18</f>
        <v>2561706.8989999997</v>
      </c>
      <c r="D89" s="2"/>
      <c r="E89" s="1"/>
    </row>
    <row r="90" spans="1:6">
      <c r="A90" s="17" t="s">
        <v>59</v>
      </c>
      <c r="B90" s="10"/>
      <c r="C90" s="20">
        <f>C11-C89</f>
        <v>413816.83100000024</v>
      </c>
      <c r="D90" s="2"/>
      <c r="E90" s="1"/>
    </row>
    <row r="91" spans="1:6" ht="28.5">
      <c r="A91" s="17" t="s">
        <v>121</v>
      </c>
      <c r="B91" s="10"/>
      <c r="C91" s="20">
        <f>C90+C7</f>
        <v>297605.16100000031</v>
      </c>
      <c r="D91" s="31"/>
      <c r="E91" s="1"/>
    </row>
  </sheetData>
  <mergeCells count="4">
    <mergeCell ref="A1:E1"/>
    <mergeCell ref="A12:E12"/>
    <mergeCell ref="C2:E2"/>
    <mergeCell ref="A9:B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2018-03-01T01:49:12Z</cp:lastPrinted>
  <dcterms:created xsi:type="dcterms:W3CDTF">2016-03-18T02:51:51Z</dcterms:created>
  <dcterms:modified xsi:type="dcterms:W3CDTF">2018-03-16T02:51:19Z</dcterms:modified>
</cp:coreProperties>
</file>