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Лист1!$A$1:$E$94</definedName>
  </definedNames>
  <calcPr calcId="124519" calcMode="manual"/>
</workbook>
</file>

<file path=xl/calcChain.xml><?xml version="1.0" encoding="utf-8"?>
<calcChain xmlns="http://schemas.openxmlformats.org/spreadsheetml/2006/main">
  <c r="C15" i="1"/>
  <c r="C93"/>
  <c r="C82" l="1"/>
  <c r="C80"/>
  <c r="C77"/>
  <c r="C49"/>
  <c r="C35"/>
  <c r="C28"/>
  <c r="C24"/>
  <c r="C21"/>
  <c r="C18"/>
  <c r="C92" l="1"/>
  <c r="C91" s="1"/>
  <c r="C7"/>
  <c r="C8"/>
  <c r="C16" s="1"/>
  <c r="B49" l="1"/>
  <c r="C94" l="1"/>
  <c r="C95" s="1"/>
  <c r="C96" s="1"/>
  <c r="C98"/>
  <c r="B82"/>
  <c r="B75"/>
  <c r="C70"/>
  <c r="C71"/>
  <c r="C72"/>
  <c r="B66"/>
  <c r="B63" l="1"/>
  <c r="C64"/>
  <c r="C65"/>
  <c r="C67"/>
  <c r="C68"/>
  <c r="C69"/>
  <c r="C74"/>
  <c r="B92"/>
  <c r="B91" s="1"/>
  <c r="B80"/>
  <c r="B77"/>
  <c r="B76"/>
  <c r="B73"/>
  <c r="C73" s="1"/>
  <c r="B24"/>
  <c r="B21"/>
  <c r="B18"/>
  <c r="C66" l="1"/>
  <c r="C63"/>
  <c r="B93"/>
</calcChain>
</file>

<file path=xl/sharedStrings.xml><?xml version="1.0" encoding="utf-8"?>
<sst xmlns="http://schemas.openxmlformats.org/spreadsheetml/2006/main" count="203" uniqueCount="119">
  <si>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</si>
  <si>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</si>
  <si>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</si>
  <si>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</si>
  <si>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</si>
  <si>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</si>
  <si>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</si>
  <si>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</si>
  <si>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</si>
  <si>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</si>
  <si>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</si>
  <si>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</si>
  <si>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</si>
  <si>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</si>
  <si>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</si>
  <si>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</si>
  <si>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</si>
  <si>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</si>
  <si>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</si>
  <si>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</si>
  <si>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</si>
  <si>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</si>
  <si>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</si>
  <si>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</si>
  <si>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</si>
  <si>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</si>
  <si>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</si>
  <si>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</si>
  <si>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</si>
  <si>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</si>
  <si>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</si>
  <si>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</si>
  <si>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</si>
  <si>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</si>
  <si>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</si>
  <si>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</si>
  <si>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</si>
  <si>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</si>
  <si>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</si>
  <si>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</si>
  <si>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</si>
  <si>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</si>
  <si>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</si>
  <si>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</si>
  <si>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</si>
  <si>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</si>
  <si>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</si>
  <si>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</si>
  <si>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</si>
  <si>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</si>
  <si>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</si>
  <si>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</si>
  <si>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</si>
  <si>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</si>
  <si>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</si>
  <si>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</si>
  <si>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</si>
  <si>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</si>
  <si>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</si>
  <si>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</si>
  <si>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</si>
  <si>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</si>
  <si>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</si>
  <si>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</si>
  <si>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</si>
  <si>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</si>
  <si>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</si>
  <si>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</si>
  <si>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</si>
  <si>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</si>
  <si>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</si>
  <si>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</si>
  <si>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</si>
  <si>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Закрытие и открытие стояков</t>
  </si>
  <si>
    <t>1 стояк</t>
  </si>
  <si>
    <t>1м</t>
  </si>
  <si>
    <t>м3</t>
  </si>
  <si>
    <t>замена эл. лампочки накаливания</t>
  </si>
  <si>
    <t>Дебиторская задолженность (переплата) по дому на 01.01.2018</t>
  </si>
  <si>
    <t>Дератизация</t>
  </si>
  <si>
    <t>Провайдеры</t>
  </si>
  <si>
    <t>19. Конечное сальдо с учетом дебиторской задолженности (переплаты) на 31.12.2017 г.</t>
  </si>
  <si>
    <t xml:space="preserve">Годовая фактическая стоимость работ (услуг) </t>
  </si>
  <si>
    <t>Уборка МОП 3,4 кв. 2017 г. коэф.0,8</t>
  </si>
  <si>
    <t>сброс воздуха с системы отопления</t>
  </si>
  <si>
    <t>Смена труб ГВС д.25</t>
  </si>
  <si>
    <t>замена электро-патрона</t>
  </si>
  <si>
    <t>ремонт кровли материалом "Бикрост", с учетом работы вышки</t>
  </si>
  <si>
    <t>ремонт кровли материалом "Бикрост", с учетом работ</t>
  </si>
  <si>
    <t>Выезд а/машины по заявке</t>
  </si>
  <si>
    <t>выезд</t>
  </si>
  <si>
    <t>Очистка канализационной сети</t>
  </si>
  <si>
    <t>Смена труб канализации д. 100</t>
  </si>
  <si>
    <t>навеска замка</t>
  </si>
  <si>
    <t>песок</t>
  </si>
  <si>
    <t>ремонт мягкой кровли кровельной мастикой</t>
  </si>
  <si>
    <t>Восстановление хоккейной коробки во дворе</t>
  </si>
  <si>
    <t>Изготовление и установка формы (домик) на детскую площадку</t>
  </si>
  <si>
    <t>Изготовление и установка формы (домик) на детскую</t>
  </si>
  <si>
    <t>Изготовление и установка формы (машинки) на детскую площадку</t>
  </si>
  <si>
    <t>Изготовление и установка формы (машинки) на детску</t>
  </si>
  <si>
    <t>Очистка хокейной коробки от снега и бытового мусора</t>
  </si>
  <si>
    <t>Очистка хокейной коробки от снега и бытового мусор</t>
  </si>
  <si>
    <t>Ремонт вентелей д. 20-32</t>
  </si>
  <si>
    <t>Смена труб ХВС д.32</t>
  </si>
  <si>
    <t>Утепление продухов изовером</t>
  </si>
  <si>
    <t>Краска</t>
  </si>
  <si>
    <t>кг</t>
  </si>
  <si>
    <t>Ремонт вентилей д.20-32</t>
  </si>
  <si>
    <t>Ремонт дверных полотен</t>
  </si>
  <si>
    <t>Смена труб отопления ППР д. 25 (с прим. сварочных работ)</t>
  </si>
  <si>
    <t>Смена труб отопления ППР д. 25 (с прим. сварочных</t>
  </si>
  <si>
    <t>Содержание ДРС 3,4 кв. 2017 г. коэф. 0,8</t>
  </si>
  <si>
    <t>Установка пружины</t>
  </si>
  <si>
    <t>изготовление и установка дверного полотна</t>
  </si>
  <si>
    <t>изготовление и установка сничек</t>
  </si>
  <si>
    <t>прочистка канализационной сети внутренней</t>
  </si>
  <si>
    <t>установка окна пластик (комплект)</t>
  </si>
  <si>
    <t>Адрес: 1 мкр., д. 18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</si>
</sst>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0" fillId="3" borderId="2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8"/>
  <sheetViews>
    <sheetView tabSelected="1" workbookViewId="0">
      <selection activeCell="G7" sqref="G7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4" style="18" customWidth="1"/>
    <col min="4" max="4" width="7.8554687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45" t="s">
        <v>19</v>
      </c>
      <c r="B1" s="45"/>
      <c r="C1" s="45"/>
      <c r="D1" s="45"/>
      <c r="E1" s="45"/>
    </row>
    <row r="2" spans="1:16384" ht="17.25" customHeight="1">
      <c r="A2" s="6" t="s">
        <v>118</v>
      </c>
      <c r="B2" s="7" t="s">
        <v>14</v>
      </c>
      <c r="C2" s="47" t="s">
        <v>20</v>
      </c>
      <c r="D2" s="47"/>
      <c r="E2" s="47"/>
    </row>
    <row r="3" spans="1:16384" ht="57">
      <c r="A3" s="22" t="s">
        <v>4</v>
      </c>
      <c r="B3" s="1" t="s">
        <v>1</v>
      </c>
      <c r="C3" s="4" t="s">
        <v>82</v>
      </c>
      <c r="D3" s="8" t="s">
        <v>2</v>
      </c>
      <c r="E3" s="9" t="s">
        <v>3</v>
      </c>
    </row>
    <row r="4" spans="1:16384">
      <c r="A4" s="22" t="s">
        <v>21</v>
      </c>
      <c r="B4" s="1"/>
      <c r="C4" s="4">
        <v>-1465594.56</v>
      </c>
      <c r="D4" s="8"/>
      <c r="E4" s="9"/>
    </row>
    <row r="5" spans="1:16384" ht="28.5">
      <c r="A5" s="22" t="s">
        <v>22</v>
      </c>
      <c r="B5" s="1"/>
      <c r="C5" s="4">
        <v>750231.48</v>
      </c>
      <c r="D5" s="8"/>
      <c r="E5" s="9"/>
    </row>
    <row r="6" spans="1:16384">
      <c r="A6" s="22" t="s">
        <v>23</v>
      </c>
      <c r="B6" s="1"/>
      <c r="C6" s="4">
        <v>812857.04</v>
      </c>
      <c r="D6" s="8"/>
      <c r="E6" s="9"/>
    </row>
    <row r="7" spans="1:16384" ht="28.5">
      <c r="A7" s="22" t="s">
        <v>78</v>
      </c>
      <c r="B7" s="1"/>
      <c r="C7" s="4">
        <f>C6-C5</f>
        <v>62625.560000000056</v>
      </c>
      <c r="D7" s="8"/>
      <c r="E7" s="9"/>
    </row>
    <row r="8" spans="1:16384">
      <c r="A8" s="22" t="s">
        <v>24</v>
      </c>
      <c r="B8" s="1"/>
      <c r="C8" s="4">
        <f>C15</f>
        <v>13543.68</v>
      </c>
      <c r="D8" s="8"/>
      <c r="E8" s="9"/>
    </row>
    <row r="9" spans="1:16384" hidden="1">
      <c r="A9" s="44"/>
      <c r="B9" s="44"/>
      <c r="C9" s="41"/>
      <c r="D9" s="41"/>
      <c r="E9" s="41"/>
      <c r="F9" s="26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  <c r="WTJ9" s="43"/>
      <c r="WTK9" s="43"/>
      <c r="WTL9" s="43"/>
      <c r="WTM9" s="43"/>
      <c r="WTN9" s="43"/>
      <c r="WTO9" s="43"/>
      <c r="WTP9" s="43"/>
      <c r="WTQ9" s="43"/>
      <c r="WTR9" s="43"/>
      <c r="WTS9" s="43"/>
      <c r="WTT9" s="43"/>
      <c r="WTU9" s="43"/>
      <c r="WTV9" s="43"/>
      <c r="WTW9" s="43"/>
      <c r="WTX9" s="43"/>
      <c r="WTY9" s="43"/>
      <c r="WTZ9" s="43"/>
      <c r="WUA9" s="43"/>
      <c r="WUB9" s="43"/>
      <c r="WUC9" s="43"/>
      <c r="WUD9" s="43"/>
      <c r="WUE9" s="43"/>
      <c r="WUF9" s="43"/>
      <c r="WUG9" s="43"/>
      <c r="WUH9" s="43"/>
      <c r="WUI9" s="43"/>
      <c r="WUJ9" s="43"/>
      <c r="WUK9" s="43"/>
      <c r="WUL9" s="43"/>
      <c r="WUM9" s="43"/>
      <c r="WUN9" s="43"/>
      <c r="WUO9" s="43"/>
      <c r="WUP9" s="43"/>
      <c r="WUQ9" s="43"/>
      <c r="WUR9" s="43"/>
      <c r="WUS9" s="43"/>
      <c r="WUT9" s="43"/>
      <c r="WUU9" s="43"/>
      <c r="WUV9" s="43"/>
      <c r="WUW9" s="43"/>
      <c r="WUX9" s="43"/>
      <c r="WUY9" s="43"/>
      <c r="WUZ9" s="43"/>
      <c r="WVA9" s="43"/>
      <c r="WVB9" s="43"/>
      <c r="WVC9" s="43"/>
      <c r="WVD9" s="43"/>
      <c r="WVE9" s="43"/>
      <c r="WVF9" s="43"/>
      <c r="WVG9" s="43"/>
      <c r="WVH9" s="43"/>
      <c r="WVI9" s="43"/>
      <c r="WVJ9" s="43"/>
      <c r="WVK9" s="43"/>
      <c r="WVL9" s="43"/>
      <c r="WVM9" s="43"/>
      <c r="WVN9" s="43"/>
      <c r="WVO9" s="43"/>
      <c r="WVP9" s="43"/>
      <c r="WVQ9" s="43"/>
      <c r="WVR9" s="43"/>
      <c r="WVS9" s="43"/>
      <c r="WVT9" s="43"/>
      <c r="WVU9" s="43"/>
      <c r="WVV9" s="43"/>
      <c r="WVW9" s="43"/>
      <c r="WVX9" s="43"/>
      <c r="WVY9" s="43"/>
      <c r="WVZ9" s="43"/>
      <c r="WWA9" s="43"/>
      <c r="WWB9" s="43"/>
      <c r="WWC9" s="43"/>
      <c r="WWD9" s="43"/>
      <c r="WWE9" s="43"/>
      <c r="WWF9" s="43"/>
      <c r="WWG9" s="43"/>
      <c r="WWH9" s="43"/>
      <c r="WWI9" s="43"/>
      <c r="WWJ9" s="43"/>
      <c r="WWK9" s="43"/>
      <c r="WWL9" s="43"/>
      <c r="WWM9" s="43"/>
      <c r="WWN9" s="43"/>
      <c r="WWO9" s="43"/>
      <c r="WWP9" s="43"/>
      <c r="WWQ9" s="43"/>
      <c r="WWR9" s="43"/>
      <c r="WWS9" s="43"/>
      <c r="WWT9" s="43"/>
      <c r="WWU9" s="43"/>
      <c r="WWV9" s="43"/>
      <c r="WWW9" s="43"/>
      <c r="WWX9" s="43"/>
      <c r="WWY9" s="43"/>
      <c r="WWZ9" s="43"/>
      <c r="WXA9" s="43"/>
      <c r="WXB9" s="43"/>
      <c r="WXC9" s="43"/>
      <c r="WXD9" s="43"/>
      <c r="WXE9" s="43"/>
      <c r="WXF9" s="43"/>
      <c r="WXG9" s="43"/>
      <c r="WXH9" s="43"/>
      <c r="WXI9" s="43"/>
      <c r="WXJ9" s="43"/>
      <c r="WXK9" s="43"/>
      <c r="WXL9" s="43"/>
      <c r="WXM9" s="43"/>
      <c r="WXN9" s="43"/>
      <c r="WXO9" s="43"/>
      <c r="WXP9" s="43"/>
      <c r="WXQ9" s="43"/>
      <c r="WXR9" s="43"/>
      <c r="WXS9" s="43"/>
      <c r="WXT9" s="43"/>
      <c r="WXU9" s="43"/>
      <c r="WXV9" s="43"/>
      <c r="WXW9" s="43"/>
      <c r="WXX9" s="43"/>
      <c r="WXY9" s="43"/>
      <c r="WXZ9" s="43"/>
      <c r="WYA9" s="43"/>
      <c r="WYB9" s="43"/>
      <c r="WYC9" s="43"/>
      <c r="WYD9" s="43"/>
      <c r="WYE9" s="43"/>
      <c r="WYF9" s="43"/>
      <c r="WYG9" s="43"/>
      <c r="WYH9" s="43"/>
      <c r="WYI9" s="43"/>
      <c r="WYJ9" s="43"/>
      <c r="WYK9" s="43"/>
      <c r="WYL9" s="43"/>
      <c r="WYM9" s="43"/>
      <c r="WYN9" s="43"/>
      <c r="WYO9" s="43"/>
      <c r="WYP9" s="43"/>
      <c r="WYQ9" s="43"/>
      <c r="WYR9" s="43"/>
      <c r="WYS9" s="43"/>
      <c r="WYT9" s="43"/>
      <c r="WYU9" s="43"/>
      <c r="WYV9" s="43"/>
      <c r="WYW9" s="43"/>
      <c r="WYX9" s="43"/>
      <c r="WYY9" s="43"/>
      <c r="WYZ9" s="43"/>
      <c r="WZA9" s="43"/>
      <c r="WZB9" s="43"/>
      <c r="WZC9" s="43"/>
      <c r="WZD9" s="43"/>
      <c r="WZE9" s="43"/>
      <c r="WZF9" s="43"/>
      <c r="WZG9" s="43"/>
      <c r="WZH9" s="43"/>
      <c r="WZI9" s="43"/>
      <c r="WZJ9" s="43"/>
      <c r="WZK9" s="43"/>
      <c r="WZL9" s="43"/>
      <c r="WZM9" s="43"/>
      <c r="WZN9" s="43"/>
      <c r="WZO9" s="43"/>
      <c r="WZP9" s="43"/>
      <c r="WZQ9" s="43"/>
      <c r="WZR9" s="43"/>
      <c r="WZS9" s="43"/>
      <c r="WZT9" s="43"/>
      <c r="WZU9" s="43"/>
      <c r="WZV9" s="43"/>
      <c r="WZW9" s="43"/>
      <c r="WZX9" s="43"/>
      <c r="WZY9" s="43"/>
      <c r="WZZ9" s="43"/>
      <c r="XAA9" s="43"/>
      <c r="XAB9" s="43"/>
      <c r="XAC9" s="43"/>
      <c r="XAD9" s="43"/>
      <c r="XAE9" s="43"/>
      <c r="XAF9" s="43"/>
      <c r="XAG9" s="43"/>
      <c r="XAH9" s="43"/>
      <c r="XAI9" s="43"/>
      <c r="XAJ9" s="43"/>
      <c r="XAK9" s="43"/>
      <c r="XAL9" s="43"/>
      <c r="XAM9" s="43"/>
      <c r="XAN9" s="43"/>
      <c r="XAO9" s="43"/>
      <c r="XAP9" s="43"/>
      <c r="XAQ9" s="43"/>
      <c r="XAR9" s="43"/>
      <c r="XAS9" s="43"/>
      <c r="XAT9" s="43"/>
      <c r="XAU9" s="43"/>
      <c r="XAV9" s="43"/>
      <c r="XAW9" s="43"/>
      <c r="XAX9" s="43"/>
      <c r="XAY9" s="43"/>
      <c r="XAZ9" s="43"/>
      <c r="XBA9" s="43"/>
      <c r="XBB9" s="43"/>
      <c r="XBC9" s="43"/>
      <c r="XBD9" s="43"/>
      <c r="XBE9" s="43"/>
      <c r="XBF9" s="43"/>
      <c r="XBG9" s="43"/>
      <c r="XBH9" s="43"/>
      <c r="XBI9" s="43"/>
      <c r="XBJ9" s="43"/>
      <c r="XBK9" s="43"/>
      <c r="XBL9" s="43"/>
      <c r="XBM9" s="43"/>
      <c r="XBN9" s="43"/>
      <c r="XBO9" s="43"/>
      <c r="XBP9" s="43"/>
      <c r="XBQ9" s="43"/>
      <c r="XBR9" s="43"/>
      <c r="XBS9" s="43"/>
      <c r="XBT9" s="43"/>
      <c r="XBU9" s="43"/>
      <c r="XBV9" s="43"/>
      <c r="XBW9" s="43"/>
      <c r="XBX9" s="43"/>
      <c r="XBY9" s="43"/>
      <c r="XBZ9" s="43"/>
      <c r="XCA9" s="43"/>
      <c r="XCB9" s="43"/>
      <c r="XCC9" s="43"/>
      <c r="XCD9" s="43"/>
      <c r="XCE9" s="43"/>
      <c r="XCF9" s="43"/>
      <c r="XCG9" s="43"/>
      <c r="XCH9" s="43"/>
      <c r="XCI9" s="43"/>
      <c r="XCJ9" s="43"/>
      <c r="XCK9" s="43"/>
      <c r="XCL9" s="43"/>
      <c r="XCM9" s="43"/>
      <c r="XCN9" s="43"/>
      <c r="XCO9" s="43"/>
      <c r="XCP9" s="43"/>
      <c r="XCQ9" s="43"/>
      <c r="XCR9" s="43"/>
      <c r="XCS9" s="43"/>
      <c r="XCT9" s="43"/>
      <c r="XCU9" s="43"/>
      <c r="XCV9" s="43"/>
      <c r="XCW9" s="43"/>
      <c r="XCX9" s="43"/>
      <c r="XCY9" s="43"/>
      <c r="XCZ9" s="43"/>
      <c r="XDA9" s="43"/>
      <c r="XDB9" s="43"/>
      <c r="XDC9" s="43"/>
      <c r="XDD9" s="43"/>
      <c r="XDE9" s="43"/>
      <c r="XDF9" s="43"/>
      <c r="XDG9" s="43"/>
      <c r="XDH9" s="43"/>
      <c r="XDI9" s="43"/>
      <c r="XDJ9" s="43"/>
      <c r="XDK9" s="43"/>
      <c r="XDL9" s="43"/>
      <c r="XDM9" s="43"/>
      <c r="XDN9" s="43"/>
      <c r="XDO9" s="43"/>
      <c r="XDP9" s="43"/>
      <c r="XDQ9" s="43"/>
      <c r="XDR9" s="43"/>
      <c r="XDS9" s="43"/>
      <c r="XDT9" s="43"/>
      <c r="XDU9" s="43"/>
      <c r="XDV9" s="43"/>
      <c r="XDW9" s="43"/>
      <c r="XDX9" s="43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  <c r="XEM9" s="43"/>
      <c r="XEN9" s="43"/>
      <c r="XEO9" s="43"/>
      <c r="XEP9" s="43"/>
      <c r="XEQ9" s="43"/>
      <c r="XER9" s="43"/>
      <c r="XES9" s="43"/>
      <c r="XET9" s="43"/>
      <c r="XEU9" s="43"/>
      <c r="XEV9" s="43"/>
      <c r="XEW9" s="43"/>
      <c r="XEX9" s="43"/>
      <c r="XEY9" s="43"/>
      <c r="XEZ9" s="43"/>
      <c r="XFA9" s="43"/>
      <c r="XFB9" s="43"/>
      <c r="XFC9" s="43"/>
      <c r="XFD9" s="43"/>
    </row>
    <row r="10" spans="1:16384" hidden="1">
      <c r="A10" s="44"/>
      <c r="B10" s="44"/>
      <c r="C10" s="31"/>
      <c r="D10" s="41"/>
      <c r="E10" s="41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  <c r="XER10" s="28"/>
      <c r="XES10" s="28"/>
      <c r="XET10" s="28"/>
      <c r="XEU10" s="28"/>
      <c r="XEV10" s="28"/>
      <c r="XEW10" s="28"/>
      <c r="XEX10" s="28"/>
      <c r="XEY10" s="28"/>
      <c r="XEZ10" s="28"/>
      <c r="XFA10" s="28"/>
      <c r="XFB10" s="28"/>
      <c r="XFC10" s="28"/>
      <c r="XFD10" s="28"/>
    </row>
    <row r="11" spans="1:16384" hidden="1">
      <c r="A11" s="44"/>
      <c r="B11" s="44"/>
      <c r="C11" s="31"/>
      <c r="D11" s="41"/>
      <c r="E11" s="41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  <c r="XFD11" s="28"/>
    </row>
    <row r="12" spans="1:16384" hidden="1">
      <c r="A12" s="44"/>
      <c r="B12" s="44"/>
      <c r="C12" s="31"/>
      <c r="D12" s="41"/>
      <c r="E12" s="41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  <c r="XFD12" s="28"/>
    </row>
    <row r="13" spans="1:16384" hidden="1">
      <c r="A13" s="44"/>
      <c r="B13" s="44"/>
      <c r="C13" s="31"/>
      <c r="D13" s="41"/>
      <c r="E13" s="41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  <c r="XFD13" s="28"/>
    </row>
    <row r="14" spans="1:16384" hidden="1">
      <c r="A14" s="44"/>
      <c r="B14" s="44"/>
      <c r="C14" s="31"/>
      <c r="D14" s="41"/>
      <c r="E14" s="41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pans="1:16384">
      <c r="A15" s="29" t="s">
        <v>80</v>
      </c>
      <c r="B15" s="29"/>
      <c r="C15" s="31">
        <f>600*12+528.64*12</f>
        <v>13543.68</v>
      </c>
      <c r="D15" s="41"/>
      <c r="E15" s="41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  <c r="XFD15" s="28"/>
    </row>
    <row r="16" spans="1:16384">
      <c r="A16" s="30" t="s">
        <v>25</v>
      </c>
      <c r="B16" s="10"/>
      <c r="C16" s="11">
        <f>C5+C8</f>
        <v>763775.16</v>
      </c>
      <c r="D16" s="3"/>
      <c r="E16" s="2"/>
    </row>
    <row r="17" spans="1:5">
      <c r="A17" s="46" t="s">
        <v>26</v>
      </c>
      <c r="B17" s="46"/>
      <c r="C17" s="46"/>
      <c r="D17" s="46"/>
      <c r="E17" s="46"/>
    </row>
    <row r="18" spans="1:5" ht="29.25" thickBot="1">
      <c r="A18" s="30" t="s">
        <v>41</v>
      </c>
      <c r="B18" s="10" t="e">
        <f>#REF!</f>
        <v>#REF!</v>
      </c>
      <c r="C18" s="11">
        <f>C19+C20</f>
        <v>122009.94</v>
      </c>
      <c r="D18" s="3"/>
      <c r="E18" s="2"/>
    </row>
    <row r="19" spans="1:5" customFormat="1" ht="15.75" outlineLevel="2" thickBot="1">
      <c r="A19" s="40" t="s">
        <v>32</v>
      </c>
      <c r="B19" s="40" t="s">
        <v>33</v>
      </c>
      <c r="C19" s="42">
        <v>59059.88</v>
      </c>
      <c r="D19" s="42" t="s">
        <v>10</v>
      </c>
      <c r="E19" s="42">
        <v>17682.599999999999</v>
      </c>
    </row>
    <row r="20" spans="1:5" customFormat="1" ht="15.75" outlineLevel="2" thickBot="1">
      <c r="A20" s="40" t="s">
        <v>34</v>
      </c>
      <c r="B20" s="40" t="s">
        <v>35</v>
      </c>
      <c r="C20" s="42">
        <v>62950.06</v>
      </c>
      <c r="D20" s="42" t="s">
        <v>10</v>
      </c>
      <c r="E20" s="42">
        <v>17682.599999999999</v>
      </c>
    </row>
    <row r="21" spans="1:5" ht="29.25" thickBot="1">
      <c r="A21" s="39" t="s">
        <v>42</v>
      </c>
      <c r="B21" s="32" t="e">
        <f>#REF!</f>
        <v>#REF!</v>
      </c>
      <c r="C21" s="11">
        <f>C22+C23</f>
        <v>44031.199999999997</v>
      </c>
      <c r="D21" s="33"/>
      <c r="E21" s="34"/>
    </row>
    <row r="22" spans="1:5" customFormat="1" ht="15.75" outlineLevel="2" thickBot="1">
      <c r="A22" s="40" t="s">
        <v>36</v>
      </c>
      <c r="B22" s="40" t="s">
        <v>36</v>
      </c>
      <c r="C22" s="42">
        <v>22104.78</v>
      </c>
      <c r="D22" s="42" t="s">
        <v>10</v>
      </c>
      <c r="E22" s="42">
        <v>17683.8</v>
      </c>
    </row>
    <row r="23" spans="1:5" customFormat="1" ht="15.75" outlineLevel="2" thickBot="1">
      <c r="A23" s="40" t="s">
        <v>83</v>
      </c>
      <c r="B23" s="40" t="s">
        <v>83</v>
      </c>
      <c r="C23" s="42">
        <v>21926.42</v>
      </c>
      <c r="D23" s="42" t="s">
        <v>10</v>
      </c>
      <c r="E23" s="42">
        <v>17682.599999999999</v>
      </c>
    </row>
    <row r="24" spans="1:5" ht="29.25" thickBot="1">
      <c r="A24" s="35" t="s">
        <v>43</v>
      </c>
      <c r="B24" s="36" t="e">
        <f>#REF!+#REF!</f>
        <v>#REF!</v>
      </c>
      <c r="C24" s="11">
        <f>C25+C26+C27</f>
        <v>64280.479999999996</v>
      </c>
      <c r="D24" s="37"/>
      <c r="E24" s="38"/>
    </row>
    <row r="25" spans="1:5" customFormat="1" ht="15.75" outlineLevel="2" thickBot="1">
      <c r="A25" s="40" t="s">
        <v>37</v>
      </c>
      <c r="B25" s="40" t="s">
        <v>37</v>
      </c>
      <c r="C25" s="42">
        <v>26580.799999999999</v>
      </c>
      <c r="D25" s="42" t="s">
        <v>38</v>
      </c>
      <c r="E25" s="42">
        <v>592</v>
      </c>
    </row>
    <row r="26" spans="1:5" customFormat="1" ht="15.75" outlineLevel="2" thickBot="1">
      <c r="A26" s="40" t="s">
        <v>39</v>
      </c>
      <c r="B26" s="40" t="s">
        <v>39</v>
      </c>
      <c r="C26" s="42">
        <v>33614.879999999997</v>
      </c>
      <c r="D26" s="42" t="s">
        <v>38</v>
      </c>
      <c r="E26" s="42">
        <v>624</v>
      </c>
    </row>
    <row r="27" spans="1:5" customFormat="1" ht="15.75" outlineLevel="2" thickBot="1">
      <c r="A27" s="40" t="s">
        <v>40</v>
      </c>
      <c r="B27" s="40" t="s">
        <v>40</v>
      </c>
      <c r="C27" s="42">
        <v>4084.8</v>
      </c>
      <c r="D27" s="42" t="s">
        <v>38</v>
      </c>
      <c r="E27" s="42">
        <v>592</v>
      </c>
    </row>
    <row r="28" spans="1:5" ht="43.5" thickBot="1">
      <c r="A28" s="30" t="s">
        <v>44</v>
      </c>
      <c r="B28" s="10"/>
      <c r="C28" s="11">
        <f>SUM(C29:C34)</f>
        <v>21950</v>
      </c>
      <c r="D28" s="3"/>
      <c r="E28" s="2"/>
    </row>
    <row r="29" spans="1:5" customFormat="1" ht="15.75" outlineLevel="2" thickBot="1">
      <c r="A29" s="40" t="s">
        <v>47</v>
      </c>
      <c r="B29" s="40" t="s">
        <v>47</v>
      </c>
      <c r="C29" s="42">
        <v>1414.61</v>
      </c>
      <c r="D29" s="42" t="s">
        <v>10</v>
      </c>
      <c r="E29" s="42">
        <v>17682.599999999999</v>
      </c>
    </row>
    <row r="30" spans="1:5" customFormat="1" ht="15.75" outlineLevel="2" thickBot="1">
      <c r="A30" s="40" t="s">
        <v>45</v>
      </c>
      <c r="B30" s="40" t="s">
        <v>46</v>
      </c>
      <c r="C30" s="42">
        <v>1946.59</v>
      </c>
      <c r="D30" s="42" t="s">
        <v>10</v>
      </c>
      <c r="E30" s="42">
        <v>39.604999999999997</v>
      </c>
    </row>
    <row r="31" spans="1:5" customFormat="1" ht="15.75" outlineLevel="2" thickBot="1">
      <c r="A31" s="40" t="s">
        <v>48</v>
      </c>
      <c r="B31" s="40" t="s">
        <v>48</v>
      </c>
      <c r="C31" s="42">
        <v>1343.88</v>
      </c>
      <c r="D31" s="42" t="s">
        <v>10</v>
      </c>
      <c r="E31" s="42">
        <v>17682.599999999999</v>
      </c>
    </row>
    <row r="32" spans="1:5" customFormat="1" ht="15.75" outlineLevel="2" thickBot="1">
      <c r="A32" s="40" t="s">
        <v>27</v>
      </c>
      <c r="B32" s="40" t="s">
        <v>28</v>
      </c>
      <c r="C32" s="42">
        <v>2094.14</v>
      </c>
      <c r="D32" s="42" t="s">
        <v>10</v>
      </c>
      <c r="E32" s="42">
        <v>100.15</v>
      </c>
    </row>
    <row r="33" spans="1:5" customFormat="1" ht="15.75" outlineLevel="2" thickBot="1">
      <c r="A33" s="40" t="s">
        <v>49</v>
      </c>
      <c r="B33" s="40" t="s">
        <v>50</v>
      </c>
      <c r="C33" s="42">
        <v>2475.56</v>
      </c>
      <c r="D33" s="42" t="s">
        <v>10</v>
      </c>
      <c r="E33" s="42">
        <v>17682.599999999999</v>
      </c>
    </row>
    <row r="34" spans="1:5" customFormat="1" ht="15.75" outlineLevel="2" thickBot="1">
      <c r="A34" s="40" t="s">
        <v>29</v>
      </c>
      <c r="B34" s="40" t="s">
        <v>30</v>
      </c>
      <c r="C34" s="42">
        <v>12675.22</v>
      </c>
      <c r="D34" s="42" t="s">
        <v>10</v>
      </c>
      <c r="E34" s="42">
        <v>3794.9769999999999</v>
      </c>
    </row>
    <row r="35" spans="1:5" ht="43.5" outlineLevel="1" thickBot="1">
      <c r="A35" s="30" t="s">
        <v>58</v>
      </c>
      <c r="B35" s="23"/>
      <c r="C35" s="11">
        <f>SUM(C36:C48)</f>
        <v>181906.88999999998</v>
      </c>
      <c r="D35" s="23"/>
      <c r="E35" s="23"/>
    </row>
    <row r="36" spans="1:5" customFormat="1" ht="15.75" outlineLevel="2" thickBot="1">
      <c r="A36" s="40" t="s">
        <v>106</v>
      </c>
      <c r="B36" s="40" t="s">
        <v>106</v>
      </c>
      <c r="C36" s="42">
        <v>270</v>
      </c>
      <c r="D36" s="42" t="s">
        <v>107</v>
      </c>
      <c r="E36" s="42">
        <v>2.7</v>
      </c>
    </row>
    <row r="37" spans="1:5" customFormat="1" ht="15.75" outlineLevel="2" thickBot="1">
      <c r="A37" s="40" t="s">
        <v>109</v>
      </c>
      <c r="B37" s="40" t="s">
        <v>109</v>
      </c>
      <c r="C37" s="42">
        <v>2535.48</v>
      </c>
      <c r="D37" s="42" t="s">
        <v>11</v>
      </c>
      <c r="E37" s="42">
        <v>2</v>
      </c>
    </row>
    <row r="38" spans="1:5" customFormat="1" ht="15.75" outlineLevel="2" thickBot="1">
      <c r="A38" s="40" t="s">
        <v>113</v>
      </c>
      <c r="B38" s="40" t="s">
        <v>113</v>
      </c>
      <c r="C38" s="42">
        <v>420.6</v>
      </c>
      <c r="D38" s="42" t="s">
        <v>11</v>
      </c>
      <c r="E38" s="42">
        <v>1</v>
      </c>
    </row>
    <row r="39" spans="1:5" customFormat="1" ht="15.75" outlineLevel="2" thickBot="1">
      <c r="A39" s="40" t="s">
        <v>105</v>
      </c>
      <c r="B39" s="40" t="s">
        <v>105</v>
      </c>
      <c r="C39" s="42">
        <v>1225.17</v>
      </c>
      <c r="D39" s="42" t="s">
        <v>10</v>
      </c>
      <c r="E39" s="42">
        <v>3</v>
      </c>
    </row>
    <row r="40" spans="1:5" customFormat="1" ht="15.75" outlineLevel="2" thickBot="1">
      <c r="A40" s="40" t="s">
        <v>77</v>
      </c>
      <c r="B40" s="40" t="s">
        <v>77</v>
      </c>
      <c r="C40" s="42">
        <v>173.86</v>
      </c>
      <c r="D40" s="42" t="s">
        <v>11</v>
      </c>
      <c r="E40" s="42">
        <v>2</v>
      </c>
    </row>
    <row r="41" spans="1:5" customFormat="1" ht="15.75" outlineLevel="2" thickBot="1">
      <c r="A41" s="40" t="s">
        <v>86</v>
      </c>
      <c r="B41" s="40" t="s">
        <v>86</v>
      </c>
      <c r="C41" s="42">
        <v>431.55</v>
      </c>
      <c r="D41" s="42" t="s">
        <v>11</v>
      </c>
      <c r="E41" s="42">
        <v>3</v>
      </c>
    </row>
    <row r="42" spans="1:5" customFormat="1" ht="15.75" outlineLevel="2" thickBot="1">
      <c r="A42" s="40" t="s">
        <v>114</v>
      </c>
      <c r="B42" s="40" t="s">
        <v>114</v>
      </c>
      <c r="C42" s="42">
        <v>11434.1</v>
      </c>
      <c r="D42" s="42" t="s">
        <v>10</v>
      </c>
      <c r="E42" s="42">
        <v>2.94</v>
      </c>
    </row>
    <row r="43" spans="1:5" customFormat="1" ht="15.75" outlineLevel="2" thickBot="1">
      <c r="A43" s="40" t="s">
        <v>115</v>
      </c>
      <c r="B43" s="40" t="s">
        <v>115</v>
      </c>
      <c r="C43" s="42">
        <v>320.39999999999998</v>
      </c>
      <c r="D43" s="42" t="s">
        <v>11</v>
      </c>
      <c r="E43" s="42">
        <v>5</v>
      </c>
    </row>
    <row r="44" spans="1:5" customFormat="1" ht="15.75" outlineLevel="2" thickBot="1">
      <c r="A44" s="40" t="s">
        <v>93</v>
      </c>
      <c r="B44" s="40" t="s">
        <v>93</v>
      </c>
      <c r="C44" s="42">
        <v>1821.93</v>
      </c>
      <c r="D44" s="42" t="s">
        <v>11</v>
      </c>
      <c r="E44" s="42">
        <v>3</v>
      </c>
    </row>
    <row r="45" spans="1:5" customFormat="1" ht="15.75" outlineLevel="2" thickBot="1">
      <c r="A45" s="40" t="s">
        <v>87</v>
      </c>
      <c r="B45" s="40" t="s">
        <v>88</v>
      </c>
      <c r="C45" s="42">
        <v>92222.399999999994</v>
      </c>
      <c r="D45" s="42" t="s">
        <v>10</v>
      </c>
      <c r="E45" s="42">
        <v>240</v>
      </c>
    </row>
    <row r="46" spans="1:5" customFormat="1" ht="15.75" outlineLevel="2" thickBot="1">
      <c r="A46" s="40" t="s">
        <v>95</v>
      </c>
      <c r="B46" s="40" t="s">
        <v>95</v>
      </c>
      <c r="C46" s="42">
        <v>2231.4</v>
      </c>
      <c r="D46" s="42" t="s">
        <v>10</v>
      </c>
      <c r="E46" s="42">
        <v>15</v>
      </c>
    </row>
    <row r="47" spans="1:5" customFormat="1" ht="15.75" outlineLevel="2" thickBot="1">
      <c r="A47" s="40" t="s">
        <v>117</v>
      </c>
      <c r="B47" s="40" t="s">
        <v>117</v>
      </c>
      <c r="C47" s="42">
        <v>46020</v>
      </c>
      <c r="D47" s="42" t="s">
        <v>11</v>
      </c>
      <c r="E47" s="42">
        <v>4</v>
      </c>
    </row>
    <row r="48" spans="1:5" customFormat="1" ht="15.75" outlineLevel="2" thickBot="1">
      <c r="A48" s="40" t="s">
        <v>117</v>
      </c>
      <c r="B48" s="40" t="s">
        <v>117</v>
      </c>
      <c r="C48" s="42">
        <v>22800</v>
      </c>
      <c r="D48" s="42" t="s">
        <v>11</v>
      </c>
      <c r="E48" s="42">
        <v>3</v>
      </c>
    </row>
    <row r="49" spans="1:6" ht="57.75" thickBot="1">
      <c r="A49" s="30" t="s">
        <v>59</v>
      </c>
      <c r="B49" s="10" t="e">
        <f>SUM(#REF!)</f>
        <v>#REF!</v>
      </c>
      <c r="C49" s="11">
        <f>SUM(C50:C62)</f>
        <v>64401.06</v>
      </c>
      <c r="D49" s="3"/>
      <c r="E49" s="2"/>
      <c r="F49" s="24"/>
    </row>
    <row r="50" spans="1:6" customFormat="1" ht="15.75" outlineLevel="2" thickBot="1">
      <c r="A50" s="40" t="s">
        <v>89</v>
      </c>
      <c r="B50" s="40" t="s">
        <v>89</v>
      </c>
      <c r="C50" s="42">
        <v>969.06</v>
      </c>
      <c r="D50" s="42" t="s">
        <v>90</v>
      </c>
      <c r="E50" s="42">
        <v>2</v>
      </c>
    </row>
    <row r="51" spans="1:6" customFormat="1" ht="15.75" outlineLevel="2" thickBot="1">
      <c r="A51" s="40" t="s">
        <v>73</v>
      </c>
      <c r="B51" s="40" t="s">
        <v>73</v>
      </c>
      <c r="C51" s="42">
        <v>2428.08</v>
      </c>
      <c r="D51" s="42" t="s">
        <v>74</v>
      </c>
      <c r="E51" s="42">
        <v>3</v>
      </c>
    </row>
    <row r="52" spans="1:6" customFormat="1" ht="15.75" outlineLevel="2" thickBot="1">
      <c r="A52" s="40" t="s">
        <v>91</v>
      </c>
      <c r="B52" s="40" t="s">
        <v>91</v>
      </c>
      <c r="C52" s="42">
        <v>1543.85</v>
      </c>
      <c r="D52" s="42" t="s">
        <v>12</v>
      </c>
      <c r="E52" s="42">
        <v>5.5</v>
      </c>
    </row>
    <row r="53" spans="1:6" customFormat="1" ht="15.75" outlineLevel="2" thickBot="1">
      <c r="A53" s="40" t="s">
        <v>72</v>
      </c>
      <c r="B53" s="40" t="s">
        <v>72</v>
      </c>
      <c r="C53" s="42">
        <v>26899.08</v>
      </c>
      <c r="D53" s="42" t="s">
        <v>12</v>
      </c>
      <c r="E53" s="42">
        <v>86</v>
      </c>
    </row>
    <row r="54" spans="1:6" customFormat="1" ht="15.75" outlineLevel="2" thickBot="1">
      <c r="A54" s="40" t="s">
        <v>103</v>
      </c>
      <c r="B54" s="40" t="s">
        <v>103</v>
      </c>
      <c r="C54" s="42">
        <v>383.63</v>
      </c>
      <c r="D54" s="42" t="s">
        <v>11</v>
      </c>
      <c r="E54" s="42">
        <v>1</v>
      </c>
    </row>
    <row r="55" spans="1:6" customFormat="1" ht="15.75" outlineLevel="2" thickBot="1">
      <c r="A55" s="40" t="s">
        <v>108</v>
      </c>
      <c r="B55" s="40" t="s">
        <v>108</v>
      </c>
      <c r="C55" s="42">
        <v>767.26</v>
      </c>
      <c r="D55" s="42" t="s">
        <v>11</v>
      </c>
      <c r="E55" s="42">
        <v>2</v>
      </c>
    </row>
    <row r="56" spans="1:6" customFormat="1" ht="15.75" outlineLevel="2" thickBot="1">
      <c r="A56" s="40" t="s">
        <v>31</v>
      </c>
      <c r="B56" s="40" t="s">
        <v>31</v>
      </c>
      <c r="C56" s="42">
        <v>5756.7</v>
      </c>
      <c r="D56" s="42" t="s">
        <v>11</v>
      </c>
      <c r="E56" s="42">
        <v>3</v>
      </c>
    </row>
    <row r="57" spans="1:6" customFormat="1" ht="15.75" outlineLevel="2" thickBot="1">
      <c r="A57" s="40" t="s">
        <v>85</v>
      </c>
      <c r="B57" s="40" t="s">
        <v>85</v>
      </c>
      <c r="C57" s="42">
        <v>1174.3800000000001</v>
      </c>
      <c r="D57" s="42" t="s">
        <v>12</v>
      </c>
      <c r="E57" s="42">
        <v>1</v>
      </c>
    </row>
    <row r="58" spans="1:6" customFormat="1" ht="15.75" outlineLevel="2" thickBot="1">
      <c r="A58" s="40" t="s">
        <v>104</v>
      </c>
      <c r="B58" s="40" t="s">
        <v>104</v>
      </c>
      <c r="C58" s="42">
        <v>3833.49</v>
      </c>
      <c r="D58" s="42" t="s">
        <v>75</v>
      </c>
      <c r="E58" s="42">
        <v>3</v>
      </c>
    </row>
    <row r="59" spans="1:6" customFormat="1" ht="15.75" outlineLevel="2" thickBot="1">
      <c r="A59" s="40" t="s">
        <v>92</v>
      </c>
      <c r="B59" s="40" t="s">
        <v>92</v>
      </c>
      <c r="C59" s="42">
        <v>15353.11</v>
      </c>
      <c r="D59" s="42" t="s">
        <v>12</v>
      </c>
      <c r="E59" s="42">
        <v>14</v>
      </c>
    </row>
    <row r="60" spans="1:6" customFormat="1" ht="15.75" outlineLevel="2" thickBot="1">
      <c r="A60" s="40" t="s">
        <v>110</v>
      </c>
      <c r="B60" s="40" t="s">
        <v>111</v>
      </c>
      <c r="C60" s="42">
        <v>1187.72</v>
      </c>
      <c r="D60" s="42" t="s">
        <v>12</v>
      </c>
      <c r="E60" s="42">
        <v>1</v>
      </c>
    </row>
    <row r="61" spans="1:6" customFormat="1" ht="15.75" outlineLevel="2" thickBot="1">
      <c r="A61" s="40" t="s">
        <v>116</v>
      </c>
      <c r="B61" s="40" t="s">
        <v>116</v>
      </c>
      <c r="C61" s="42">
        <v>997.05</v>
      </c>
      <c r="D61" s="42" t="s">
        <v>12</v>
      </c>
      <c r="E61" s="42">
        <v>5</v>
      </c>
    </row>
    <row r="62" spans="1:6" customFormat="1" ht="15.75" outlineLevel="2" thickBot="1">
      <c r="A62" s="40" t="s">
        <v>84</v>
      </c>
      <c r="B62" s="40" t="s">
        <v>84</v>
      </c>
      <c r="C62" s="42">
        <v>3107.65</v>
      </c>
      <c r="D62" s="42" t="s">
        <v>74</v>
      </c>
      <c r="E62" s="42">
        <v>5</v>
      </c>
    </row>
    <row r="63" spans="1:6" ht="28.5">
      <c r="A63" s="30" t="s">
        <v>60</v>
      </c>
      <c r="B63" s="10">
        <f>B64+B65</f>
        <v>0</v>
      </c>
      <c r="C63" s="11">
        <f>(C64+C65)</f>
        <v>0</v>
      </c>
      <c r="D63" s="3"/>
      <c r="E63" s="2"/>
    </row>
    <row r="64" spans="1:6">
      <c r="A64" s="3" t="s">
        <v>5</v>
      </c>
      <c r="B64" s="10"/>
      <c r="C64" s="13">
        <f t="shared" ref="C64:C74" si="0">B64*1.18</f>
        <v>0</v>
      </c>
      <c r="D64" s="3"/>
      <c r="E64" s="2"/>
    </row>
    <row r="65" spans="1:5">
      <c r="A65" s="3" t="s">
        <v>9</v>
      </c>
      <c r="B65" s="10"/>
      <c r="C65" s="13">
        <f t="shared" si="0"/>
        <v>0</v>
      </c>
      <c r="D65" s="3"/>
      <c r="E65" s="2"/>
    </row>
    <row r="66" spans="1:5" ht="28.5">
      <c r="A66" s="30" t="s">
        <v>61</v>
      </c>
      <c r="B66" s="10">
        <f>SUM(B67:B72)</f>
        <v>0</v>
      </c>
      <c r="C66" s="11">
        <f>(C67+C68+C69+C70+C71+C72)</f>
        <v>0</v>
      </c>
      <c r="D66" s="3"/>
      <c r="E66" s="2"/>
    </row>
    <row r="67" spans="1:5">
      <c r="A67" s="3" t="s">
        <v>6</v>
      </c>
      <c r="B67" s="10"/>
      <c r="C67" s="13">
        <f t="shared" si="0"/>
        <v>0</v>
      </c>
      <c r="D67" s="3" t="s">
        <v>11</v>
      </c>
      <c r="E67" s="2"/>
    </row>
    <row r="68" spans="1:5">
      <c r="A68" s="3" t="s">
        <v>7</v>
      </c>
      <c r="B68" s="10"/>
      <c r="C68" s="13">
        <f t="shared" si="0"/>
        <v>0</v>
      </c>
      <c r="D68" s="3" t="s">
        <v>11</v>
      </c>
      <c r="E68" s="2"/>
    </row>
    <row r="69" spans="1:5">
      <c r="A69" s="3" t="s">
        <v>8</v>
      </c>
      <c r="B69" s="10"/>
      <c r="C69" s="13">
        <f t="shared" si="0"/>
        <v>0</v>
      </c>
      <c r="D69" s="3" t="s">
        <v>11</v>
      </c>
      <c r="E69" s="2"/>
    </row>
    <row r="70" spans="1:5">
      <c r="A70" s="3" t="s">
        <v>16</v>
      </c>
      <c r="B70" s="10"/>
      <c r="C70" s="13">
        <f t="shared" si="0"/>
        <v>0</v>
      </c>
      <c r="D70" s="3" t="s">
        <v>11</v>
      </c>
      <c r="E70" s="2"/>
    </row>
    <row r="71" spans="1:5">
      <c r="A71" s="3" t="s">
        <v>17</v>
      </c>
      <c r="B71" s="10"/>
      <c r="C71" s="13">
        <f t="shared" si="0"/>
        <v>0</v>
      </c>
      <c r="D71" s="3" t="s">
        <v>11</v>
      </c>
      <c r="E71" s="2"/>
    </row>
    <row r="72" spans="1:5">
      <c r="A72" s="3" t="s">
        <v>18</v>
      </c>
      <c r="B72" s="10"/>
      <c r="C72" s="13">
        <f t="shared" si="0"/>
        <v>0</v>
      </c>
      <c r="D72" s="3" t="s">
        <v>11</v>
      </c>
      <c r="E72" s="2"/>
    </row>
    <row r="73" spans="1:5" ht="28.5">
      <c r="A73" s="30" t="s">
        <v>62</v>
      </c>
      <c r="B73" s="10">
        <f>B74</f>
        <v>0</v>
      </c>
      <c r="C73" s="11">
        <f>B73</f>
        <v>0</v>
      </c>
      <c r="D73" s="3"/>
      <c r="E73" s="2"/>
    </row>
    <row r="74" spans="1:5">
      <c r="A74" s="3" t="s">
        <v>0</v>
      </c>
      <c r="B74" s="10"/>
      <c r="C74" s="13">
        <f t="shared" si="0"/>
        <v>0</v>
      </c>
      <c r="D74" s="3"/>
      <c r="E74" s="2"/>
    </row>
    <row r="75" spans="1:5" ht="28.5">
      <c r="A75" s="30" t="s">
        <v>63</v>
      </c>
      <c r="B75" s="10" t="e">
        <f>#REF!+#REF!</f>
        <v>#REF!</v>
      </c>
      <c r="C75" s="11">
        <v>0</v>
      </c>
      <c r="D75" s="3"/>
      <c r="E75" s="2"/>
    </row>
    <row r="76" spans="1:5" ht="28.5">
      <c r="A76" s="30" t="s">
        <v>64</v>
      </c>
      <c r="B76" s="10" t="e">
        <f>#REF!</f>
        <v>#REF!</v>
      </c>
      <c r="C76" s="11"/>
      <c r="D76" s="3"/>
      <c r="E76" s="2"/>
    </row>
    <row r="77" spans="1:5" ht="29.25" thickBot="1">
      <c r="A77" s="30" t="s">
        <v>65</v>
      </c>
      <c r="B77" s="10" t="e">
        <f>#REF!+#REF!</f>
        <v>#REF!</v>
      </c>
      <c r="C77" s="11">
        <f>C78+C79</f>
        <v>17912.47</v>
      </c>
      <c r="D77" s="3"/>
      <c r="E77" s="2"/>
    </row>
    <row r="78" spans="1:5" customFormat="1" ht="15.75" outlineLevel="2" thickBot="1">
      <c r="A78" s="40" t="s">
        <v>51</v>
      </c>
      <c r="B78" s="40" t="s">
        <v>51</v>
      </c>
      <c r="C78" s="42">
        <v>9548.6</v>
      </c>
      <c r="D78" s="42" t="s">
        <v>10</v>
      </c>
      <c r="E78" s="42">
        <v>17682.599999999999</v>
      </c>
    </row>
    <row r="79" spans="1:5" customFormat="1" ht="15.75" outlineLevel="2" thickBot="1">
      <c r="A79" s="40" t="s">
        <v>112</v>
      </c>
      <c r="B79" s="40" t="s">
        <v>112</v>
      </c>
      <c r="C79" s="42">
        <v>8363.8700000000008</v>
      </c>
      <c r="D79" s="42" t="s">
        <v>10</v>
      </c>
      <c r="E79" s="42">
        <v>17682.599999999999</v>
      </c>
    </row>
    <row r="80" spans="1:5" ht="43.5" thickBot="1">
      <c r="A80" s="30" t="s">
        <v>66</v>
      </c>
      <c r="B80" s="10" t="e">
        <f>#REF!</f>
        <v>#REF!</v>
      </c>
      <c r="C80" s="11">
        <f>C81</f>
        <v>1172.1600000000001</v>
      </c>
      <c r="D80" s="3"/>
      <c r="E80" s="2"/>
    </row>
    <row r="81" spans="1:5" customFormat="1" ht="15.75" outlineLevel="2" thickBot="1">
      <c r="A81" s="40" t="s">
        <v>79</v>
      </c>
      <c r="B81" s="40" t="s">
        <v>79</v>
      </c>
      <c r="C81" s="42">
        <v>1172.1600000000001</v>
      </c>
      <c r="D81" s="42" t="s">
        <v>10</v>
      </c>
      <c r="E81" s="42">
        <v>814</v>
      </c>
    </row>
    <row r="82" spans="1:5" ht="57.75" thickBot="1">
      <c r="A82" s="30" t="s">
        <v>67</v>
      </c>
      <c r="B82" s="10" t="e">
        <f>SUM(#REF!)</f>
        <v>#REF!</v>
      </c>
      <c r="C82" s="11">
        <f>SUM(C83:C90)</f>
        <v>148848.51999999999</v>
      </c>
      <c r="D82" s="3"/>
      <c r="E82" s="2"/>
    </row>
    <row r="83" spans="1:5" customFormat="1" ht="15.75" outlineLevel="2" thickBot="1">
      <c r="A83" s="40" t="s">
        <v>96</v>
      </c>
      <c r="B83" s="40" t="s">
        <v>96</v>
      </c>
      <c r="C83" s="42">
        <v>37195.699999999997</v>
      </c>
      <c r="D83" s="42" t="s">
        <v>10</v>
      </c>
      <c r="E83" s="42">
        <v>93.6</v>
      </c>
    </row>
    <row r="84" spans="1:5" customFormat="1" ht="15.75" outlineLevel="2" thickBot="1">
      <c r="A84" s="40" t="s">
        <v>97</v>
      </c>
      <c r="B84" s="40" t="s">
        <v>98</v>
      </c>
      <c r="C84" s="42">
        <v>5612.83</v>
      </c>
      <c r="D84" s="42" t="s">
        <v>11</v>
      </c>
      <c r="E84" s="42">
        <v>0.5</v>
      </c>
    </row>
    <row r="85" spans="1:5" customFormat="1" ht="15.75" outlineLevel="2" thickBot="1">
      <c r="A85" s="40" t="s">
        <v>99</v>
      </c>
      <c r="B85" s="40" t="s">
        <v>100</v>
      </c>
      <c r="C85" s="42">
        <v>2311.5500000000002</v>
      </c>
      <c r="D85" s="42" t="s">
        <v>11</v>
      </c>
      <c r="E85" s="42">
        <v>0.5</v>
      </c>
    </row>
    <row r="86" spans="1:5" customFormat="1" ht="15.75" outlineLevel="2" thickBot="1">
      <c r="A86" s="40" t="s">
        <v>56</v>
      </c>
      <c r="B86" s="40" t="s">
        <v>57</v>
      </c>
      <c r="C86" s="42">
        <v>601.21</v>
      </c>
      <c r="D86" s="42" t="s">
        <v>10</v>
      </c>
      <c r="E86" s="42">
        <v>35365.199999999997</v>
      </c>
    </row>
    <row r="87" spans="1:5" customFormat="1" ht="15.75" outlineLevel="2" thickBot="1">
      <c r="A87" s="40" t="s">
        <v>101</v>
      </c>
      <c r="B87" s="40" t="s">
        <v>102</v>
      </c>
      <c r="C87" s="42">
        <v>3304</v>
      </c>
      <c r="D87" s="42" t="s">
        <v>10</v>
      </c>
      <c r="E87" s="42">
        <v>800</v>
      </c>
    </row>
    <row r="88" spans="1:5" customFormat="1" ht="15.75" outlineLevel="2" thickBot="1">
      <c r="A88" s="40" t="s">
        <v>52</v>
      </c>
      <c r="B88" s="40" t="s">
        <v>53</v>
      </c>
      <c r="C88" s="42">
        <v>49868.3</v>
      </c>
      <c r="D88" s="42" t="s">
        <v>10</v>
      </c>
      <c r="E88" s="42">
        <v>17683.8</v>
      </c>
    </row>
    <row r="89" spans="1:5" customFormat="1" ht="15.75" outlineLevel="2" thickBot="1">
      <c r="A89" s="40" t="s">
        <v>54</v>
      </c>
      <c r="B89" s="40" t="s">
        <v>55</v>
      </c>
      <c r="C89" s="42">
        <v>49864.93</v>
      </c>
      <c r="D89" s="42" t="s">
        <v>10</v>
      </c>
      <c r="E89" s="42">
        <v>17682.599999999999</v>
      </c>
    </row>
    <row r="90" spans="1:5" customFormat="1" ht="15.75" outlineLevel="2" thickBot="1">
      <c r="A90" s="40" t="s">
        <v>94</v>
      </c>
      <c r="B90" s="40" t="s">
        <v>94</v>
      </c>
      <c r="C90" s="42">
        <v>90</v>
      </c>
      <c r="D90" s="42" t="s">
        <v>76</v>
      </c>
      <c r="E90" s="42">
        <v>0.1</v>
      </c>
    </row>
    <row r="91" spans="1:5">
      <c r="A91" s="30" t="s">
        <v>68</v>
      </c>
      <c r="B91" s="10">
        <f>B92</f>
        <v>2847.4576271186443</v>
      </c>
      <c r="C91" s="11">
        <f>C92</f>
        <v>3360</v>
      </c>
      <c r="D91" s="3"/>
      <c r="E91" s="2"/>
    </row>
    <row r="92" spans="1:5" ht="45">
      <c r="A92" s="5" t="s">
        <v>15</v>
      </c>
      <c r="B92" s="12">
        <f>C92/1.18</f>
        <v>2847.4576271186443</v>
      </c>
      <c r="C92" s="14">
        <f>E92*12*5</f>
        <v>3360</v>
      </c>
      <c r="D92" s="5" t="s">
        <v>13</v>
      </c>
      <c r="E92" s="5">
        <v>56</v>
      </c>
    </row>
    <row r="93" spans="1:5">
      <c r="A93" s="30" t="s">
        <v>69</v>
      </c>
      <c r="B93" s="15" t="e">
        <f>B18+B21+B24+#REF!+B49+B63+B66+B73+B75+B76+B77+B80+B82+B91</f>
        <v>#REF!</v>
      </c>
      <c r="C93" s="16">
        <f>C18+C21+C24+C28+C35+C49+C75+C77+C82+C80+C91</f>
        <v>669872.72000000009</v>
      </c>
      <c r="D93" s="13"/>
      <c r="E93" s="2"/>
    </row>
    <row r="94" spans="1:5">
      <c r="A94" s="30" t="s">
        <v>70</v>
      </c>
      <c r="B94" s="17"/>
      <c r="C94" s="11">
        <f>C93*1.18</f>
        <v>790449.80960000004</v>
      </c>
      <c r="D94" s="3"/>
      <c r="E94" s="2"/>
    </row>
    <row r="95" spans="1:5">
      <c r="A95" s="30" t="s">
        <v>71</v>
      </c>
      <c r="B95" s="17"/>
      <c r="C95" s="11">
        <f>C4+C16-C94</f>
        <v>-1492269.2096000002</v>
      </c>
      <c r="D95" s="3"/>
      <c r="E95" s="2"/>
    </row>
    <row r="96" spans="1:5" ht="28.5">
      <c r="A96" s="25" t="s">
        <v>81</v>
      </c>
      <c r="B96" s="17"/>
      <c r="C96" s="11">
        <f>C95+C7</f>
        <v>-1429643.6496000001</v>
      </c>
      <c r="D96" s="3"/>
      <c r="E96" s="2"/>
    </row>
    <row r="98" spans="3:3">
      <c r="C98" s="18">
        <f>C93-C91</f>
        <v>666512.72000000009</v>
      </c>
    </row>
  </sheetData>
  <mergeCells count="8198"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2018-03-12T04:51:48Z</cp:lastPrinted>
  <dcterms:created xsi:type="dcterms:W3CDTF">2016-03-18T02:51:51Z</dcterms:created>
  <dcterms:modified xsi:type="dcterms:W3CDTF">2018-03-12T04:58:04Z</dcterms:modified>
</cp:coreProperties>
</file>