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Лист1!$A$1:$E$57</definedName>
  </definedNames>
  <calcPr calcId="124519" calcMode="manual"/>
</workbook>
</file>

<file path=xl/calcChain.xml><?xml version="1.0" encoding="utf-8"?>
<calcChain xmlns="http://schemas.openxmlformats.org/spreadsheetml/2006/main">
  <c r="C7" i="1"/>
  <c r="C48"/>
  <c r="C29"/>
  <c r="C23"/>
  <c r="C8" l="1"/>
  <c r="C10"/>
  <c r="C12" l="1"/>
  <c r="C44"/>
  <c r="C15"/>
  <c r="C18"/>
  <c r="C54" l="1"/>
  <c r="B29" l="1"/>
  <c r="B48"/>
  <c r="B42"/>
  <c r="B40"/>
  <c r="B39" l="1"/>
  <c r="B53"/>
  <c r="B47"/>
  <c r="B44"/>
  <c r="B43"/>
  <c r="B41"/>
  <c r="B18"/>
  <c r="B15"/>
  <c r="B12"/>
  <c r="B54" l="1"/>
  <c r="C55" l="1"/>
  <c r="C56" l="1"/>
  <c r="C57" s="1"/>
</calcChain>
</file>

<file path=xl/sharedStrings.xml><?xml version="1.0" encoding="utf-8"?>
<sst xmlns="http://schemas.openxmlformats.org/spreadsheetml/2006/main" count="118" uniqueCount="82">
  <si>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</si>
  <si>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</si>
  <si>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</si>
  <si>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</si>
  <si>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</si>
  <si>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</si>
  <si>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</si>
  <si>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</si>
  <si>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</si>
  <si>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</si>
  <si>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</si>
  <si>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</si>
  <si>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</si>
  <si>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</si>
  <si>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</si>
  <si>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</si>
  <si>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</si>
  <si>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</si>
  <si>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</si>
  <si>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</si>
  <si>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Смена вентиля, д. 20 мм</t>
  </si>
  <si>
    <t>Смена стекол</t>
  </si>
  <si>
    <t>Смена труб ГВС д.32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</si>
  <si>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</si>
  <si>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</si>
  <si>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</si>
  <si>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</si>
  <si>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</si>
  <si>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</si>
  <si>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</si>
  <si>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</si>
  <si>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</si>
  <si>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</si>
  <si>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Уборка МОП 3,4 кв. 2017 г. коэф.0,8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</si>
  <si>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</si>
  <si>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</si>
  <si>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</si>
  <si>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</si>
  <si>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</si>
  <si>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</si>
  <si>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</si>
  <si>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</si>
  <si>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</si>
  <si>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</si>
  <si>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</si>
  <si>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</si>
  <si>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</si>
  <si>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</si>
  <si>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</si>
  <si>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</si>
  <si>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</si>
  <si>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</si>
  <si>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</si>
  <si>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1,2 кв. 2017 г. коэф.  0,8</t>
  </si>
  <si>
    <t>Уборка придомовой территории 1,2 кв. 2017 г. коэф.</t>
  </si>
  <si>
    <t>период: 01.01.2016-31.12.2016</t>
  </si>
  <si>
    <t xml:space="preserve">Годовая фактическая стоимость работ (услуг) </t>
  </si>
  <si>
    <t>Уборка придомовой территории 3,4 кв. 2017 г. коэф. 0,8</t>
  </si>
  <si>
    <t>Уборка придомовой территории 3,4 кв. 2017 г. коэф.</t>
  </si>
  <si>
    <t>Конечное сальдо по дому на 31.12.2017 г.</t>
  </si>
  <si>
    <t>Содержание ДРС 3,4 кв. 2017 г. коэф. 0,8</t>
  </si>
  <si>
    <t>Дебиторская задолженность</t>
  </si>
  <si>
    <t>Конечное сальдо с учетом дебиторской задолженности на 31.12.2017 г.</t>
  </si>
  <si>
    <t>1м</t>
  </si>
  <si>
    <t>Устранение свищей хомутами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</si>
  <si>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</si>
  <si>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</si>
  <si>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</si>
  <si>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Закрытие и открытие стояков</t>
  </si>
  <si>
    <t>1 стояк</t>
  </si>
  <si>
    <t>Смена вентиля д. 32 мм</t>
  </si>
  <si>
    <t>м3</t>
  </si>
  <si>
    <t>1 м2</t>
  </si>
  <si>
    <t>Адрес: Украинский бульвар, д. 14</t>
  </si>
  <si>
    <t>Ремонт дверных полотен</t>
  </si>
  <si>
    <t>Смена деревянных полов, устройство перегородки с установкой</t>
  </si>
  <si>
    <t>Смена деревянных полов, устройство перегородки с у</t>
  </si>
  <si>
    <t>установка замка на подвальные двери и чердачные люки</t>
  </si>
  <si>
    <t>установка замка на подвальные двери и чердачные лю</t>
  </si>
  <si>
    <t>Содержание ДРС 1,2 кв. 2017г. к=0,8</t>
  </si>
  <si>
    <t>Валка деревьев до 300 мм. в городских условиях с использован</t>
  </si>
  <si>
    <t>Валка деревьев до 300 мм. в городских условиях с 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</si>
</sst>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6" fillId="0" borderId="0" xfId="0" applyFont="1" applyFill="1"/>
    <xf numFmtId="164" fontId="6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43" fontId="6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6" fillId="0" borderId="2" xfId="3" applyFont="1" applyFill="1" applyBorder="1" applyAlignment="1"/>
    <xf numFmtId="43" fontId="2" fillId="0" borderId="0" xfId="3" applyFont="1" applyFill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3" applyFont="1" applyBorder="1"/>
    <xf numFmtId="164" fontId="11" fillId="0" borderId="0" xfId="0" applyNumberFormat="1" applyFont="1" applyFill="1" applyAlignment="1">
      <alignment horizontal="center" vertical="center"/>
    </xf>
    <xf numFmtId="43" fontId="11" fillId="0" borderId="0" xfId="3" applyFont="1" applyFill="1" applyAlignment="1">
      <alignment horizontal="center"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43" fontId="12" fillId="0" borderId="2" xfId="3" applyFont="1" applyFill="1" applyBorder="1" applyAlignment="1">
      <alignment vertical="center" wrapText="1"/>
    </xf>
    <xf numFmtId="43" fontId="1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3" fontId="14" fillId="0" borderId="2" xfId="3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11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topLeftCell="A42" workbookViewId="0">
      <selection activeCell="C54" sqref="C54"/>
    </sheetView>
  </sheetViews>
  <sheetFormatPr defaultRowHeight="15" outlineLevelRow="2"/>
  <cols>
    <col min="1" max="1" width="64.7109375" style="19" customWidth="1"/>
    <col min="2" max="2" width="15.5703125" style="2" hidden="1" customWidth="1"/>
    <col min="3" max="3" width="20.42578125" style="27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2" customFormat="1" ht="66.75" customHeight="1">
      <c r="A1" s="42" t="s">
        <v>7</v>
      </c>
      <c r="B1" s="42"/>
      <c r="C1" s="42"/>
      <c r="D1" s="42"/>
      <c r="E1" s="42"/>
    </row>
    <row r="2" spans="1:5" s="33" customFormat="1" ht="15.75">
      <c r="A2" s="23" t="s">
        <v>73</v>
      </c>
      <c r="B2" s="31" t="s">
        <v>55</v>
      </c>
      <c r="C2" s="44" t="s">
        <v>8</v>
      </c>
      <c r="D2" s="44"/>
      <c r="E2" s="32"/>
    </row>
    <row r="3" spans="1:5" ht="57">
      <c r="A3" s="38" t="s">
        <v>3</v>
      </c>
      <c r="B3" s="35" t="s">
        <v>0</v>
      </c>
      <c r="C3" s="37" t="s">
        <v>56</v>
      </c>
      <c r="D3" s="5" t="s">
        <v>1</v>
      </c>
      <c r="E3" s="6" t="s">
        <v>2</v>
      </c>
    </row>
    <row r="4" spans="1:5">
      <c r="A4" s="34" t="s">
        <v>9</v>
      </c>
      <c r="B4" s="35"/>
      <c r="C4" s="36">
        <v>-91467.34</v>
      </c>
      <c r="D4" s="5"/>
      <c r="E4" s="6"/>
    </row>
    <row r="5" spans="1:5">
      <c r="A5" s="34" t="s">
        <v>10</v>
      </c>
      <c r="B5" s="35"/>
      <c r="C5" s="36">
        <v>67612.100000000006</v>
      </c>
      <c r="D5" s="5"/>
      <c r="E5" s="6"/>
    </row>
    <row r="6" spans="1:5">
      <c r="A6" s="34" t="s">
        <v>11</v>
      </c>
      <c r="B6" s="35"/>
      <c r="C6" s="36">
        <v>53728.02</v>
      </c>
      <c r="D6" s="5"/>
      <c r="E6" s="6"/>
    </row>
    <row r="7" spans="1:5">
      <c r="A7" s="34" t="s">
        <v>61</v>
      </c>
      <c r="B7" s="35"/>
      <c r="C7" s="36">
        <f>C6-C5</f>
        <v>-13884.080000000009</v>
      </c>
      <c r="D7" s="5"/>
      <c r="E7" s="6"/>
    </row>
    <row r="8" spans="1:5">
      <c r="A8" s="34" t="s">
        <v>12</v>
      </c>
      <c r="B8" s="35"/>
      <c r="C8" s="36">
        <f>C9</f>
        <v>0</v>
      </c>
      <c r="D8" s="5"/>
      <c r="E8" s="6"/>
    </row>
    <row r="9" spans="1:5">
      <c r="A9" s="41" t="s">
        <v>13</v>
      </c>
      <c r="B9" s="35"/>
      <c r="C9" s="40">
        <v>0</v>
      </c>
      <c r="D9" s="5"/>
      <c r="E9" s="6"/>
    </row>
    <row r="10" spans="1:5">
      <c r="A10" s="7" t="s">
        <v>14</v>
      </c>
      <c r="B10" s="8"/>
      <c r="C10" s="24">
        <f>C5+C8</f>
        <v>67612.100000000006</v>
      </c>
      <c r="D10" s="10"/>
      <c r="E10" s="9"/>
    </row>
    <row r="11" spans="1:5">
      <c r="A11" s="43" t="s">
        <v>15</v>
      </c>
      <c r="B11" s="43"/>
      <c r="C11" s="43"/>
      <c r="D11" s="43"/>
      <c r="E11" s="43"/>
    </row>
    <row r="12" spans="1:5">
      <c r="A12" s="11" t="s">
        <v>30</v>
      </c>
      <c r="B12" s="8" t="e">
        <f>#REF!</f>
        <v>#REF!</v>
      </c>
      <c r="C12" s="24">
        <f>C13+C14</f>
        <v>12078.779999999999</v>
      </c>
      <c r="D12" s="10"/>
      <c r="E12" s="9"/>
    </row>
    <row r="13" spans="1:5">
      <c r="A13" s="28" t="s">
        <v>26</v>
      </c>
      <c r="B13" s="28" t="s">
        <v>27</v>
      </c>
      <c r="C13" s="30">
        <v>5841.66</v>
      </c>
      <c r="D13" s="29" t="s">
        <v>5</v>
      </c>
      <c r="E13" s="29">
        <v>1749</v>
      </c>
    </row>
    <row r="14" spans="1:5">
      <c r="A14" s="28" t="s">
        <v>28</v>
      </c>
      <c r="B14" s="28" t="s">
        <v>29</v>
      </c>
      <c r="C14" s="30">
        <v>6237.12</v>
      </c>
      <c r="D14" s="29" t="s">
        <v>5</v>
      </c>
      <c r="E14" s="29">
        <v>1752</v>
      </c>
    </row>
    <row r="15" spans="1:5" ht="28.5">
      <c r="A15" s="11" t="s">
        <v>31</v>
      </c>
      <c r="B15" s="8" t="str">
        <f>B17</f>
        <v>Уборка МОП 3,4 кв. 2017 г. коэф.0,8</v>
      </c>
      <c r="C15" s="24">
        <f>C17+C16</f>
        <v>4270.7299999999996</v>
      </c>
      <c r="D15" s="10"/>
      <c r="E15" s="9"/>
    </row>
    <row r="16" spans="1:5">
      <c r="A16" s="28" t="s">
        <v>32</v>
      </c>
      <c r="B16" s="28" t="s">
        <v>32</v>
      </c>
      <c r="C16" s="30">
        <v>2098.25</v>
      </c>
      <c r="D16" s="29" t="s">
        <v>5</v>
      </c>
      <c r="E16" s="29">
        <v>1678.6</v>
      </c>
    </row>
    <row r="17" spans="1:6">
      <c r="A17" s="28" t="s">
        <v>33</v>
      </c>
      <c r="B17" s="28" t="s">
        <v>33</v>
      </c>
      <c r="C17" s="30">
        <v>2172.48</v>
      </c>
      <c r="D17" s="29" t="s">
        <v>5</v>
      </c>
      <c r="E17" s="29">
        <v>1752</v>
      </c>
    </row>
    <row r="18" spans="1:6">
      <c r="A18" s="11" t="s">
        <v>34</v>
      </c>
      <c r="B18" s="12" t="e">
        <f>B19+B20</f>
        <v>#VALUE!</v>
      </c>
      <c r="C18" s="24">
        <f>C19+C20+C21</f>
        <v>14802.08</v>
      </c>
      <c r="D18" s="13"/>
      <c r="E18" s="14"/>
    </row>
    <row r="19" spans="1:6">
      <c r="A19" s="28" t="s">
        <v>35</v>
      </c>
      <c r="B19" s="28" t="s">
        <v>35</v>
      </c>
      <c r="C19" s="30">
        <v>6106.4</v>
      </c>
      <c r="D19" s="29" t="s">
        <v>36</v>
      </c>
      <c r="E19" s="29">
        <v>136</v>
      </c>
    </row>
    <row r="20" spans="1:6">
      <c r="A20" s="28" t="s">
        <v>38</v>
      </c>
      <c r="B20" s="28" t="s">
        <v>38</v>
      </c>
      <c r="C20" s="30">
        <v>7757.28</v>
      </c>
      <c r="D20" s="29" t="s">
        <v>36</v>
      </c>
      <c r="E20" s="29">
        <v>144</v>
      </c>
    </row>
    <row r="21" spans="1:6">
      <c r="A21" s="28" t="s">
        <v>37</v>
      </c>
      <c r="B21" s="28" t="s">
        <v>37</v>
      </c>
      <c r="C21" s="30">
        <v>938.4</v>
      </c>
      <c r="D21" s="29" t="s">
        <v>36</v>
      </c>
      <c r="E21" s="29">
        <v>136</v>
      </c>
    </row>
    <row r="22" spans="1:6" ht="42.75">
      <c r="A22" s="11" t="s">
        <v>39</v>
      </c>
      <c r="B22" s="8"/>
      <c r="C22" s="24">
        <v>0</v>
      </c>
      <c r="D22" s="10"/>
      <c r="E22" s="9"/>
    </row>
    <row r="23" spans="1:6" ht="42.75" outlineLevel="1">
      <c r="A23" s="11" t="s">
        <v>40</v>
      </c>
      <c r="B23" s="20"/>
      <c r="C23" s="26">
        <f>C24+C26+C27+C28</f>
        <v>35078.229999999996</v>
      </c>
      <c r="D23" s="21"/>
      <c r="E23" s="21"/>
    </row>
    <row r="24" spans="1:6" outlineLevel="1" collapsed="1">
      <c r="A24" s="28" t="s">
        <v>74</v>
      </c>
      <c r="B24" s="28" t="s">
        <v>74</v>
      </c>
      <c r="C24" s="30">
        <v>972.46</v>
      </c>
      <c r="D24" s="29" t="s">
        <v>6</v>
      </c>
      <c r="E24" s="29">
        <v>1</v>
      </c>
    </row>
    <row r="25" spans="1:6" hidden="1" outlineLevel="2">
      <c r="A25" s="20" t="s">
        <v>19</v>
      </c>
      <c r="B25" s="20" t="s">
        <v>19</v>
      </c>
      <c r="C25" s="25">
        <v>32955</v>
      </c>
      <c r="D25" s="21" t="s">
        <v>5</v>
      </c>
      <c r="E25" s="21">
        <v>16.34</v>
      </c>
    </row>
    <row r="26" spans="1:6" outlineLevel="2">
      <c r="A26" s="28" t="s">
        <v>75</v>
      </c>
      <c r="B26" s="28" t="s">
        <v>76</v>
      </c>
      <c r="C26" s="30">
        <v>31915.39</v>
      </c>
      <c r="D26" s="29" t="s">
        <v>6</v>
      </c>
      <c r="E26" s="29">
        <v>1</v>
      </c>
    </row>
    <row r="27" spans="1:6" outlineLevel="2">
      <c r="A27" s="28" t="s">
        <v>21</v>
      </c>
      <c r="B27" s="28" t="s">
        <v>21</v>
      </c>
      <c r="C27" s="30">
        <v>1781.32</v>
      </c>
      <c r="D27" s="29" t="s">
        <v>72</v>
      </c>
      <c r="E27" s="29">
        <v>1.8</v>
      </c>
    </row>
    <row r="28" spans="1:6" outlineLevel="2">
      <c r="A28" s="28" t="s">
        <v>77</v>
      </c>
      <c r="B28" s="28" t="s">
        <v>78</v>
      </c>
      <c r="C28" s="30">
        <v>409.06</v>
      </c>
      <c r="D28" s="29" t="s">
        <v>6</v>
      </c>
      <c r="E28" s="29">
        <v>1</v>
      </c>
    </row>
    <row r="29" spans="1:6" ht="42.75">
      <c r="A29" s="11" t="s">
        <v>41</v>
      </c>
      <c r="B29" s="8">
        <f>SUM(B30:B37)</f>
        <v>0</v>
      </c>
      <c r="C29" s="24">
        <f>C30+C31+C32+C34+C36</f>
        <v>5263.09</v>
      </c>
      <c r="D29" s="10"/>
      <c r="E29" s="9"/>
      <c r="F29" s="15" t="s">
        <v>4</v>
      </c>
    </row>
    <row r="30" spans="1:6" outlineLevel="1" collapsed="1">
      <c r="A30" s="28" t="s">
        <v>68</v>
      </c>
      <c r="B30" s="28" t="s">
        <v>68</v>
      </c>
      <c r="C30" s="30">
        <v>809.36</v>
      </c>
      <c r="D30" s="29" t="s">
        <v>69</v>
      </c>
      <c r="E30" s="29">
        <v>1</v>
      </c>
    </row>
    <row r="31" spans="1:6" outlineLevel="1">
      <c r="A31" s="28" t="s">
        <v>65</v>
      </c>
      <c r="B31" s="28" t="s">
        <v>66</v>
      </c>
      <c r="C31" s="30">
        <v>275.10000000000002</v>
      </c>
      <c r="D31" s="29" t="s">
        <v>67</v>
      </c>
      <c r="E31" s="29">
        <v>1</v>
      </c>
    </row>
    <row r="32" spans="1:6" outlineLevel="1" collapsed="1">
      <c r="A32" s="28" t="s">
        <v>70</v>
      </c>
      <c r="B32" s="28" t="s">
        <v>70</v>
      </c>
      <c r="C32" s="30">
        <v>2082.2800000000002</v>
      </c>
      <c r="D32" s="29" t="s">
        <v>6</v>
      </c>
      <c r="E32" s="29">
        <v>1</v>
      </c>
    </row>
    <row r="33" spans="1:5" hidden="1" outlineLevel="2">
      <c r="A33" s="20" t="s">
        <v>16</v>
      </c>
      <c r="B33" s="20" t="s">
        <v>16</v>
      </c>
      <c r="C33" s="25">
        <v>5499.85</v>
      </c>
      <c r="D33" s="21" t="s">
        <v>23</v>
      </c>
      <c r="E33" s="21">
        <v>14.5</v>
      </c>
    </row>
    <row r="34" spans="1:5" outlineLevel="1" collapsed="1">
      <c r="A34" s="28" t="s">
        <v>22</v>
      </c>
      <c r="B34" s="28" t="s">
        <v>22</v>
      </c>
      <c r="C34" s="30">
        <v>1916.75</v>
      </c>
      <c r="D34" s="29" t="s">
        <v>63</v>
      </c>
      <c r="E34" s="29">
        <v>1.5</v>
      </c>
    </row>
    <row r="35" spans="1:5" hidden="1" outlineLevel="2">
      <c r="A35" s="20" t="s">
        <v>17</v>
      </c>
      <c r="B35" s="20" t="s">
        <v>17</v>
      </c>
      <c r="C35" s="25">
        <v>6990.2</v>
      </c>
      <c r="D35" s="21" t="s">
        <v>23</v>
      </c>
      <c r="E35" s="21">
        <v>10</v>
      </c>
    </row>
    <row r="36" spans="1:5" outlineLevel="1" collapsed="1">
      <c r="A36" s="28" t="s">
        <v>64</v>
      </c>
      <c r="B36" s="28" t="s">
        <v>64</v>
      </c>
      <c r="C36" s="30">
        <v>179.6</v>
      </c>
      <c r="D36" s="29" t="s">
        <v>6</v>
      </c>
      <c r="E36" s="29">
        <v>1</v>
      </c>
    </row>
    <row r="37" spans="1:5" hidden="1" outlineLevel="2">
      <c r="A37" s="20" t="s">
        <v>18</v>
      </c>
      <c r="B37" s="20" t="s">
        <v>18</v>
      </c>
      <c r="C37" s="25">
        <v>2795.69</v>
      </c>
      <c r="D37" s="21" t="s">
        <v>23</v>
      </c>
      <c r="E37" s="21">
        <v>1</v>
      </c>
    </row>
    <row r="38" spans="1:5" hidden="1" outlineLevel="2">
      <c r="A38" s="20" t="s">
        <v>20</v>
      </c>
      <c r="B38" s="20" t="s">
        <v>20</v>
      </c>
      <c r="C38" s="25">
        <v>30702.400000000001</v>
      </c>
      <c r="D38" s="21" t="s">
        <v>23</v>
      </c>
      <c r="E38" s="21">
        <v>16</v>
      </c>
    </row>
    <row r="39" spans="1:5" ht="28.5" collapsed="1">
      <c r="A39" s="11" t="s">
        <v>42</v>
      </c>
      <c r="B39" s="8" t="e">
        <f>#REF!+#REF!</f>
        <v>#REF!</v>
      </c>
      <c r="C39" s="24">
        <v>0</v>
      </c>
      <c r="D39" s="10"/>
      <c r="E39" s="9"/>
    </row>
    <row r="40" spans="1:5" ht="28.5">
      <c r="A40" s="11" t="s">
        <v>43</v>
      </c>
      <c r="B40" s="8" t="e">
        <f>SUM(#REF!)</f>
        <v>#REF!</v>
      </c>
      <c r="C40" s="24">
        <v>0</v>
      </c>
      <c r="D40" s="10"/>
      <c r="E40" s="9"/>
    </row>
    <row r="41" spans="1:5" ht="28.5">
      <c r="A41" s="11" t="s">
        <v>44</v>
      </c>
      <c r="B41" s="8" t="e">
        <f>#REF!</f>
        <v>#REF!</v>
      </c>
      <c r="C41" s="24">
        <v>0</v>
      </c>
      <c r="D41" s="10"/>
      <c r="E41" s="9"/>
    </row>
    <row r="42" spans="1:5" ht="28.5">
      <c r="A42" s="11" t="s">
        <v>45</v>
      </c>
      <c r="B42" s="8" t="e">
        <f>#REF!+#REF!</f>
        <v>#REF!</v>
      </c>
      <c r="C42" s="24">
        <v>0</v>
      </c>
      <c r="D42" s="10"/>
      <c r="E42" s="9"/>
    </row>
    <row r="43" spans="1:5" ht="28.5">
      <c r="A43" s="11" t="s">
        <v>46</v>
      </c>
      <c r="B43" s="8" t="e">
        <f>#REF!</f>
        <v>#REF!</v>
      </c>
      <c r="C43" s="24">
        <v>0</v>
      </c>
      <c r="D43" s="10"/>
      <c r="E43" s="9"/>
    </row>
    <row r="44" spans="1:5" ht="28.5">
      <c r="A44" s="11" t="s">
        <v>47</v>
      </c>
      <c r="B44" s="8" t="e">
        <f>B45+#REF!</f>
        <v>#VALUE!</v>
      </c>
      <c r="C44" s="24">
        <f>C45+C46</f>
        <v>1773.16</v>
      </c>
      <c r="D44" s="10"/>
      <c r="E44" s="9"/>
    </row>
    <row r="45" spans="1:5">
      <c r="A45" s="28" t="s">
        <v>79</v>
      </c>
      <c r="B45" s="28" t="s">
        <v>79</v>
      </c>
      <c r="C45" s="30">
        <v>944.46</v>
      </c>
      <c r="D45" s="29" t="s">
        <v>5</v>
      </c>
      <c r="E45" s="29">
        <v>1749</v>
      </c>
    </row>
    <row r="46" spans="1:5">
      <c r="A46" s="28" t="s">
        <v>60</v>
      </c>
      <c r="B46" s="28" t="s">
        <v>60</v>
      </c>
      <c r="C46" s="30">
        <v>828.7</v>
      </c>
      <c r="D46" s="29" t="s">
        <v>5</v>
      </c>
      <c r="E46" s="29">
        <v>1752</v>
      </c>
    </row>
    <row r="47" spans="1:5" ht="42.75">
      <c r="A47" s="11" t="s">
        <v>48</v>
      </c>
      <c r="B47" s="8" t="e">
        <f>#REF!</f>
        <v>#REF!</v>
      </c>
      <c r="C47" s="24">
        <v>0</v>
      </c>
      <c r="D47" s="10"/>
      <c r="E47" s="9"/>
    </row>
    <row r="48" spans="1:5" ht="57">
      <c r="A48" s="11" t="s">
        <v>49</v>
      </c>
      <c r="B48" s="8">
        <f>SUM(B49:B49)</f>
        <v>0</v>
      </c>
      <c r="C48" s="24">
        <f>C49+C50+C51+C52</f>
        <v>13075.159999999998</v>
      </c>
      <c r="D48" s="10"/>
      <c r="E48" s="9"/>
    </row>
    <row r="49" spans="1:5">
      <c r="A49" s="28" t="s">
        <v>53</v>
      </c>
      <c r="B49" s="28" t="s">
        <v>54</v>
      </c>
      <c r="C49" s="30">
        <v>4939.2299999999996</v>
      </c>
      <c r="D49" s="29" t="s">
        <v>5</v>
      </c>
      <c r="E49" s="29">
        <v>1751.5</v>
      </c>
    </row>
    <row r="50" spans="1:5">
      <c r="A50" s="28" t="s">
        <v>57</v>
      </c>
      <c r="B50" s="28" t="s">
        <v>58</v>
      </c>
      <c r="C50" s="30">
        <v>4940.6400000000003</v>
      </c>
      <c r="D50" s="29" t="s">
        <v>5</v>
      </c>
      <c r="E50" s="29">
        <v>1752</v>
      </c>
    </row>
    <row r="51" spans="1:5">
      <c r="A51" s="28" t="s">
        <v>50</v>
      </c>
      <c r="B51" s="28" t="s">
        <v>51</v>
      </c>
      <c r="C51" s="30">
        <v>59.57</v>
      </c>
      <c r="D51" s="29" t="s">
        <v>5</v>
      </c>
      <c r="E51" s="29">
        <v>3504</v>
      </c>
    </row>
    <row r="52" spans="1:5">
      <c r="A52" s="28" t="s">
        <v>80</v>
      </c>
      <c r="B52" s="28" t="s">
        <v>81</v>
      </c>
      <c r="C52" s="30">
        <v>3135.72</v>
      </c>
      <c r="D52" s="29" t="s">
        <v>71</v>
      </c>
      <c r="E52" s="29">
        <v>2</v>
      </c>
    </row>
    <row r="53" spans="1:5">
      <c r="A53" s="11" t="s">
        <v>52</v>
      </c>
      <c r="B53" s="8" t="e">
        <f>#REF!</f>
        <v>#REF!</v>
      </c>
      <c r="C53" s="24">
        <v>0</v>
      </c>
      <c r="D53" s="10"/>
      <c r="E53" s="9"/>
    </row>
    <row r="54" spans="1:5">
      <c r="A54" s="7" t="s">
        <v>24</v>
      </c>
      <c r="B54" s="16" t="e">
        <f>B12+B15+B18+#REF!+B29+B39+B40+B41+B42+B43+B44+B47+B48+B53</f>
        <v>#REF!</v>
      </c>
      <c r="C54" s="24">
        <f>C12+C15+C18+C22+C23+C29+C39+C40+C41+C42+C43+C44+C47+C48+C53</f>
        <v>86341.23</v>
      </c>
      <c r="D54" s="17"/>
      <c r="E54" s="9"/>
    </row>
    <row r="55" spans="1:5">
      <c r="A55" s="7" t="s">
        <v>25</v>
      </c>
      <c r="B55" s="18"/>
      <c r="C55" s="24">
        <f>C54*1.18</f>
        <v>101882.65139999999</v>
      </c>
      <c r="D55" s="10"/>
      <c r="E55" s="9"/>
    </row>
    <row r="56" spans="1:5">
      <c r="A56" s="7" t="s">
        <v>59</v>
      </c>
      <c r="B56" s="18"/>
      <c r="C56" s="24">
        <f>C4+C5+C8-C55</f>
        <v>-125737.89139999998</v>
      </c>
      <c r="D56" s="10"/>
      <c r="E56" s="9"/>
    </row>
    <row r="57" spans="1:5" ht="28.5">
      <c r="A57" s="39" t="s">
        <v>62</v>
      </c>
      <c r="B57" s="8"/>
      <c r="C57" s="24">
        <f>C56+C7</f>
        <v>-139621.97139999998</v>
      </c>
      <c r="D57" s="10"/>
      <c r="E57" s="9"/>
    </row>
  </sheetData>
  <mergeCells count="3">
    <mergeCell ref="A1:E1"/>
    <mergeCell ref="A11:E11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2018-03-15T01:13:43Z</cp:lastPrinted>
  <dcterms:created xsi:type="dcterms:W3CDTF">2016-03-18T02:51:51Z</dcterms:created>
  <dcterms:modified xsi:type="dcterms:W3CDTF">2018-03-22T06:06:03Z</dcterms:modified>
</cp:coreProperties>
</file>