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Лист1!$A$1:$F$62</definedName>
  </definedNames>
  <calcPr calcId="124519" calcMode="manual"/>
</workbook>
</file>

<file path=xl/calcChain.xml><?xml version="1.0" encoding="utf-8"?>
<calcChain xmlns="http://schemas.openxmlformats.org/spreadsheetml/2006/main">
  <c r="C60" i="1"/>
  <c r="C61" s="1"/>
  <c r="C62" s="1"/>
  <c r="C11"/>
  <c r="C8"/>
  <c r="C47"/>
  <c r="C33"/>
  <c r="C29"/>
  <c r="C52"/>
  <c r="C50"/>
  <c r="C22"/>
  <c r="C19"/>
  <c r="C16"/>
  <c r="C13"/>
  <c r="C59" s="1"/>
  <c r="E65" i="2"/>
  <c r="C65"/>
  <c r="E63"/>
  <c r="C63"/>
  <c r="E61"/>
  <c r="C61"/>
  <c r="E59"/>
  <c r="C59"/>
  <c r="E57"/>
  <c r="C57"/>
  <c r="E55"/>
  <c r="C55"/>
  <c r="E53"/>
  <c r="C53"/>
  <c r="E51"/>
  <c r="C51"/>
  <c r="E49"/>
  <c r="C49"/>
  <c r="E47"/>
  <c r="C47"/>
  <c r="E45"/>
  <c r="C45"/>
  <c r="E43"/>
  <c r="C43"/>
  <c r="E41"/>
  <c r="C41"/>
  <c r="E39"/>
  <c r="C39"/>
  <c r="E37"/>
  <c r="C37"/>
  <c r="E35"/>
  <c r="C35"/>
  <c r="E33"/>
  <c r="C33"/>
  <c r="E31"/>
  <c r="C31"/>
  <c r="E29"/>
  <c r="C29"/>
  <c r="E27"/>
  <c r="C27"/>
  <c r="E25"/>
  <c r="C25"/>
  <c r="E23"/>
  <c r="C23"/>
  <c r="E21"/>
  <c r="C21"/>
  <c r="E19"/>
  <c r="C19"/>
  <c r="E17"/>
  <c r="C17"/>
  <c r="E15"/>
  <c r="C15"/>
  <c r="E13"/>
  <c r="C13"/>
  <c r="E11"/>
  <c r="C11"/>
  <c r="E9"/>
  <c r="C9"/>
  <c r="E7"/>
  <c r="E66" s="1"/>
  <c r="C7"/>
  <c r="C66" s="1"/>
  <c r="C58" i="1"/>
  <c r="C10"/>
  <c r="C9" s="1"/>
  <c r="C57" l="1"/>
  <c r="B33" l="1"/>
  <c r="B52" l="1"/>
  <c r="B50"/>
  <c r="B47"/>
  <c r="B46"/>
  <c r="B45"/>
  <c r="B44"/>
  <c r="B43"/>
  <c r="B42"/>
  <c r="B19"/>
  <c r="B16"/>
  <c r="B13"/>
  <c r="B58" l="1"/>
  <c r="B57" s="1"/>
  <c r="B59" s="1"/>
</calcChain>
</file>

<file path=xl/sharedStrings.xml><?xml version="1.0" encoding="utf-8"?>
<sst xmlns="http://schemas.openxmlformats.org/spreadsheetml/2006/main" count="164" uniqueCount="84">
  <si>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</si>
  <si>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</si>
  <si>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</si>
  <si>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</si>
  <si>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</si>
  <si>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</si>
  <si>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</si>
  <si>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</si>
  <si>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</si>
  <si>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</si>
  <si>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</si>
  <si>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</si>
  <si>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</si>
  <si>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</si>
  <si>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</si>
  <si>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</si>
  <si>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</si>
  <si>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</si>
  <si>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</si>
  <si>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</si>
  <si>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</si>
  <si>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</si>
  <si>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</si>
  <si>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</si>
  <si>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</si>
  <si>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</si>
  <si>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</si>
  <si>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</si>
  <si>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</si>
  <si>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</si>
  <si>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</si>
  <si>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</si>
  <si>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осмотр подвала</t>
  </si>
  <si>
    <t>раз</t>
  </si>
  <si>
    <t>Адрес: мкр. Осетровка, д. 5</t>
  </si>
  <si>
    <t>1 стояк</t>
  </si>
  <si>
    <t>1м</t>
  </si>
  <si>
    <t>Смена труб канализации д. 100</t>
  </si>
  <si>
    <t>1 шт</t>
  </si>
  <si>
    <t>сброс воздуха со стояков отопления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</si>
  <si>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</si>
  <si>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</si>
  <si>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</si>
  <si>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</si>
  <si>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</si>
  <si>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</si>
  <si>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</si>
  <si>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</si>
  <si>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Дератизация</t>
  </si>
  <si>
    <t>Замена труб отопления</t>
  </si>
  <si>
    <t>Орг-ция мест накоп. ртуть содержащих ламп 1,2 кв.</t>
  </si>
  <si>
    <t>Орг-ция мест накоп.ртуть содерж-х ламп 3,4 кв.2018</t>
  </si>
  <si>
    <t>Смена труб ГВС д.32</t>
  </si>
  <si>
    <t>Смена труб отопления ППР д. 25 (без сварочных рабо</t>
  </si>
  <si>
    <t>Содержание ДРС 1,2 кв. 2018 г. коэф. 0,8</t>
  </si>
  <si>
    <t>Содержание ДРС 3,4 кв. 2018 г. к=0,8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</si>
  <si>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</si>
  <si>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</si>
  <si>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</si>
  <si>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</si>
  <si>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</si>
  <si>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</si>
  <si>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Утепление чердака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</si>
  <si>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</si>
  <si>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</si>
  <si>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</si>
  <si>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</si>
  <si>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демонтаж старого провода</t>
  </si>
  <si>
    <t>замена вентиля</t>
  </si>
  <si>
    <t>покраска теплового узла</t>
  </si>
  <si>
    <t>установка новых почтовых ящиков ЯПМ 4 секц.</t>
  </si>
  <si>
    <t>Секция</t>
  </si>
  <si>
    <t>период: 01.01.2018-31.12.2018</t>
  </si>
  <si>
    <t>Сальдо начальное на 01.01.2018 г.</t>
  </si>
  <si>
    <t>Доходы по дому: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</si>
  <si>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</si>
  <si>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</si>
  <si>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</si>
  <si>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</si>
  <si>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</si>
  <si>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</si>
  <si>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Орг-ция мест накоп. ртуть содержащих ламп 1,2 кв.2018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</si>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</sst>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7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6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5" fillId="0" borderId="2" xfId="1" applyFont="1" applyFill="1" applyBorder="1" applyAlignment="1"/>
    <xf numFmtId="43" fontId="4" fillId="0" borderId="0" xfId="1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vertical="center" wrapText="1"/>
    </xf>
    <xf numFmtId="0" fontId="0" fillId="3" borderId="3" xfId="0" applyFill="1" applyBorder="1"/>
    <xf numFmtId="0" fontId="0" fillId="3" borderId="0" xfId="0" applyFill="1"/>
    <xf numFmtId="43" fontId="4" fillId="0" borderId="2" xfId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10" fillId="0" borderId="2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A8" sqref="A8"/>
    </sheetView>
  </sheetViews>
  <sheetFormatPr defaultRowHeight="15" outlineLevelRow="1"/>
  <cols>
    <col min="1" max="1" width="59.5703125" style="13" customWidth="1"/>
    <col min="2" max="2" width="15.5703125" style="3" hidden="1" customWidth="1"/>
    <col min="3" max="3" width="17.28515625" style="19" customWidth="1"/>
    <col min="4" max="4" width="10.7109375" style="35" customWidth="1"/>
    <col min="5" max="5" width="20.85546875" style="40" customWidth="1"/>
    <col min="6" max="6" width="0" style="1" hidden="1" customWidth="1"/>
    <col min="7" max="16384" width="9.140625" style="1"/>
  </cols>
  <sheetData>
    <row r="1" spans="1:5" ht="66.75" customHeight="1">
      <c r="A1" s="41" t="s">
        <v>0</v>
      </c>
      <c r="B1" s="41"/>
      <c r="C1" s="41"/>
      <c r="D1" s="41"/>
      <c r="E1" s="41"/>
    </row>
    <row r="2" spans="1:5">
      <c r="A2" s="6" t="s">
        <v>34</v>
      </c>
      <c r="B2" s="7" t="s">
        <v>1</v>
      </c>
      <c r="C2" s="43" t="s">
        <v>72</v>
      </c>
      <c r="D2" s="43"/>
      <c r="E2" s="43"/>
    </row>
    <row r="3" spans="1:5" ht="57">
      <c r="A3" s="4" t="s">
        <v>2</v>
      </c>
      <c r="B3" s="5" t="s">
        <v>3</v>
      </c>
      <c r="C3" s="15" t="s">
        <v>31</v>
      </c>
      <c r="D3" s="23" t="s">
        <v>4</v>
      </c>
      <c r="E3" s="22" t="s">
        <v>5</v>
      </c>
    </row>
    <row r="4" spans="1:5">
      <c r="A4" s="4" t="s">
        <v>73</v>
      </c>
      <c r="B4" s="5"/>
      <c r="C4" s="15">
        <v>220572.06</v>
      </c>
      <c r="D4" s="23"/>
      <c r="E4" s="22"/>
    </row>
    <row r="5" spans="1:5">
      <c r="A5" s="44" t="s">
        <v>74</v>
      </c>
      <c r="B5" s="45"/>
      <c r="C5" s="45"/>
      <c r="D5" s="45"/>
      <c r="E5" s="46"/>
    </row>
    <row r="6" spans="1:5">
      <c r="A6" s="4" t="s">
        <v>75</v>
      </c>
      <c r="B6" s="5"/>
      <c r="C6" s="15">
        <v>800808.1</v>
      </c>
      <c r="D6" s="23"/>
      <c r="E6" s="22"/>
    </row>
    <row r="7" spans="1:5">
      <c r="A7" s="4" t="s">
        <v>76</v>
      </c>
      <c r="B7" s="5"/>
      <c r="C7" s="15">
        <v>846188.71</v>
      </c>
      <c r="D7" s="23"/>
      <c r="E7" s="22"/>
    </row>
    <row r="8" spans="1:5">
      <c r="A8" s="4" t="s">
        <v>83</v>
      </c>
      <c r="B8" s="5"/>
      <c r="C8" s="15">
        <f>C7-C6</f>
        <v>45380.609999999986</v>
      </c>
      <c r="D8" s="23"/>
      <c r="E8" s="22"/>
    </row>
    <row r="9" spans="1:5">
      <c r="A9" s="4" t="s">
        <v>6</v>
      </c>
      <c r="B9" s="5"/>
      <c r="C9" s="15">
        <f>C10</f>
        <v>6343.68</v>
      </c>
      <c r="D9" s="23"/>
      <c r="E9" s="22"/>
    </row>
    <row r="10" spans="1:5">
      <c r="A10" s="24" t="s">
        <v>7</v>
      </c>
      <c r="B10" s="25"/>
      <c r="C10" s="26">
        <f>528.64*12</f>
        <v>6343.68</v>
      </c>
      <c r="D10" s="23"/>
      <c r="E10" s="36"/>
    </row>
    <row r="11" spans="1:5">
      <c r="A11" s="6" t="s">
        <v>77</v>
      </c>
      <c r="B11" s="7"/>
      <c r="C11" s="16">
        <f>C6+C9</f>
        <v>807151.78</v>
      </c>
      <c r="D11" s="29"/>
      <c r="E11" s="32"/>
    </row>
    <row r="12" spans="1:5">
      <c r="A12" s="42" t="s">
        <v>8</v>
      </c>
      <c r="B12" s="42"/>
      <c r="C12" s="42"/>
      <c r="D12" s="42"/>
      <c r="E12" s="42"/>
    </row>
    <row r="13" spans="1:5" ht="29.25" thickBot="1">
      <c r="A13" s="8" t="s">
        <v>15</v>
      </c>
      <c r="B13" s="7">
        <f>B14</f>
        <v>0</v>
      </c>
      <c r="C13" s="16">
        <f>C14+C15</f>
        <v>126255.57</v>
      </c>
      <c r="D13" s="29"/>
      <c r="E13" s="32"/>
    </row>
    <row r="14" spans="1:5" customFormat="1" ht="15.75" thickBot="1">
      <c r="A14" s="21" t="s">
        <v>60</v>
      </c>
      <c r="B14" s="21"/>
      <c r="C14" s="21">
        <v>65351.8</v>
      </c>
      <c r="D14" s="30" t="s">
        <v>9</v>
      </c>
      <c r="E14" s="37">
        <v>17107.8</v>
      </c>
    </row>
    <row r="15" spans="1:5" customFormat="1" ht="15.75" thickBot="1">
      <c r="A15" s="21" t="s">
        <v>61</v>
      </c>
      <c r="B15" s="21"/>
      <c r="C15" s="21">
        <v>60903.77</v>
      </c>
      <c r="D15" s="30" t="s">
        <v>9</v>
      </c>
      <c r="E15" s="37">
        <v>17107.8</v>
      </c>
    </row>
    <row r="16" spans="1:5" ht="29.25" thickBot="1">
      <c r="A16" s="8" t="s">
        <v>16</v>
      </c>
      <c r="B16" s="7">
        <f>B18</f>
        <v>0</v>
      </c>
      <c r="C16" s="16">
        <f>C17+C18</f>
        <v>48928.32</v>
      </c>
      <c r="D16" s="29"/>
      <c r="E16" s="32"/>
    </row>
    <row r="17" spans="1:5" customFormat="1" ht="15.75" thickBot="1">
      <c r="A17" s="21" t="s">
        <v>56</v>
      </c>
      <c r="B17" s="21"/>
      <c r="C17" s="21">
        <v>21213.66</v>
      </c>
      <c r="D17" s="30" t="s">
        <v>9</v>
      </c>
      <c r="E17" s="37">
        <v>17107.8</v>
      </c>
    </row>
    <row r="18" spans="1:5" customFormat="1" ht="15.75" thickBot="1">
      <c r="A18" s="21" t="s">
        <v>57</v>
      </c>
      <c r="B18" s="21"/>
      <c r="C18" s="21">
        <v>27714.66</v>
      </c>
      <c r="D18" s="30" t="s">
        <v>9</v>
      </c>
      <c r="E18" s="37">
        <v>17107.8</v>
      </c>
    </row>
    <row r="19" spans="1:5" ht="27.75" customHeight="1" thickBot="1">
      <c r="A19" s="8" t="s">
        <v>17</v>
      </c>
      <c r="B19" s="9" t="e">
        <f>B20+#REF!</f>
        <v>#REF!</v>
      </c>
      <c r="C19" s="16">
        <f>C20+C21</f>
        <v>86080</v>
      </c>
      <c r="D19" s="31"/>
      <c r="E19" s="32"/>
    </row>
    <row r="20" spans="1:5" customFormat="1" ht="15.75" thickBot="1">
      <c r="A20" s="21" t="s">
        <v>44</v>
      </c>
      <c r="B20" s="21"/>
      <c r="C20" s="21">
        <v>43847</v>
      </c>
      <c r="D20" s="30" t="s">
        <v>18</v>
      </c>
      <c r="E20" s="37">
        <v>815</v>
      </c>
    </row>
    <row r="21" spans="1:5" customFormat="1" ht="15.75" thickBot="1">
      <c r="A21" s="21" t="s">
        <v>45</v>
      </c>
      <c r="B21" s="21"/>
      <c r="C21" s="21">
        <v>42233</v>
      </c>
      <c r="D21" s="30" t="s">
        <v>18</v>
      </c>
      <c r="E21" s="37">
        <v>785</v>
      </c>
    </row>
    <row r="22" spans="1:5" ht="43.5" thickBot="1">
      <c r="A22" s="8" t="s">
        <v>19</v>
      </c>
      <c r="B22" s="7"/>
      <c r="C22" s="16">
        <f>C23+C24+C25+C26+C27+C28</f>
        <v>13275.64</v>
      </c>
      <c r="D22" s="29"/>
      <c r="E22" s="32"/>
    </row>
    <row r="23" spans="1:5" customFormat="1" ht="15.75" thickBot="1">
      <c r="A23" s="21" t="s">
        <v>46</v>
      </c>
      <c r="B23" s="21"/>
      <c r="C23" s="21">
        <v>1368.62</v>
      </c>
      <c r="D23" s="30" t="s">
        <v>9</v>
      </c>
      <c r="E23" s="37">
        <v>17107.8</v>
      </c>
    </row>
    <row r="24" spans="1:5" customFormat="1" ht="15.75" thickBot="1">
      <c r="A24" s="21" t="s">
        <v>47</v>
      </c>
      <c r="B24" s="21"/>
      <c r="C24" s="21">
        <v>1539.7</v>
      </c>
      <c r="D24" s="30" t="s">
        <v>9</v>
      </c>
      <c r="E24" s="37">
        <v>17107.8</v>
      </c>
    </row>
    <row r="25" spans="1:5" customFormat="1" ht="15.75" thickBot="1">
      <c r="A25" s="21" t="s">
        <v>63</v>
      </c>
      <c r="B25" s="21"/>
      <c r="C25" s="21">
        <v>1300.2</v>
      </c>
      <c r="D25" s="30" t="s">
        <v>9</v>
      </c>
      <c r="E25" s="37">
        <v>17107.8</v>
      </c>
    </row>
    <row r="26" spans="1:5" customFormat="1" ht="15.75" thickBot="1">
      <c r="A26" s="21" t="s">
        <v>64</v>
      </c>
      <c r="B26" s="21"/>
      <c r="C26" s="21">
        <v>1368.62</v>
      </c>
      <c r="D26" s="30" t="s">
        <v>9</v>
      </c>
      <c r="E26" s="37">
        <v>17107.8</v>
      </c>
    </row>
    <row r="27" spans="1:5" customFormat="1" ht="15.75" thickBot="1">
      <c r="A27" s="21" t="s">
        <v>65</v>
      </c>
      <c r="B27" s="21"/>
      <c r="C27" s="21">
        <v>1026.46</v>
      </c>
      <c r="D27" s="30" t="s">
        <v>9</v>
      </c>
      <c r="E27" s="37">
        <v>17107.8</v>
      </c>
    </row>
    <row r="28" spans="1:5" customFormat="1" ht="15.75" thickBot="1">
      <c r="A28" s="21" t="s">
        <v>66</v>
      </c>
      <c r="B28" s="21"/>
      <c r="C28" s="21">
        <v>6672.04</v>
      </c>
      <c r="D28" s="30" t="s">
        <v>9</v>
      </c>
      <c r="E28" s="37">
        <v>17107.8</v>
      </c>
    </row>
    <row r="29" spans="1:5" ht="43.5" outlineLevel="1" thickBot="1">
      <c r="A29" s="8" t="s">
        <v>20</v>
      </c>
      <c r="B29" s="14"/>
      <c r="C29" s="18">
        <f>C30+C31+C32</f>
        <v>4154.6400000000003</v>
      </c>
      <c r="D29" s="33"/>
      <c r="E29" s="38"/>
    </row>
    <row r="30" spans="1:5" customFormat="1" ht="15.75" thickBot="1">
      <c r="A30" s="21" t="s">
        <v>62</v>
      </c>
      <c r="B30" s="21"/>
      <c r="C30" s="21">
        <v>59.5</v>
      </c>
      <c r="D30" s="30" t="s">
        <v>9</v>
      </c>
      <c r="E30" s="37">
        <v>1</v>
      </c>
    </row>
    <row r="31" spans="1:5" customFormat="1" ht="15.75" thickBot="1">
      <c r="A31" s="21" t="s">
        <v>67</v>
      </c>
      <c r="B31" s="21"/>
      <c r="C31" s="21">
        <v>130.79</v>
      </c>
      <c r="D31" s="30" t="s">
        <v>38</v>
      </c>
      <c r="E31" s="37">
        <v>1</v>
      </c>
    </row>
    <row r="32" spans="1:5" customFormat="1" ht="15.75" thickBot="1">
      <c r="A32" s="21" t="s">
        <v>70</v>
      </c>
      <c r="B32" s="21"/>
      <c r="C32" s="21">
        <v>3964.35</v>
      </c>
      <c r="D32" s="30" t="s">
        <v>71</v>
      </c>
      <c r="E32" s="37">
        <v>15</v>
      </c>
    </row>
    <row r="33" spans="1:6" ht="58.5" customHeight="1" thickBot="1">
      <c r="A33" s="8" t="s">
        <v>21</v>
      </c>
      <c r="B33" s="7" t="e">
        <f>SUM(#REF!)</f>
        <v>#REF!</v>
      </c>
      <c r="C33" s="16">
        <f>C34+C35+C36+C37+C38+C39+C40+C41</f>
        <v>11681.29</v>
      </c>
      <c r="D33" s="29"/>
      <c r="E33" s="39"/>
      <c r="F33" s="2" t="s">
        <v>12</v>
      </c>
    </row>
    <row r="34" spans="1:6" customFormat="1" ht="15.75" thickBot="1">
      <c r="A34" s="21" t="s">
        <v>49</v>
      </c>
      <c r="B34" s="21"/>
      <c r="C34" s="21">
        <v>832.38</v>
      </c>
      <c r="D34" s="30" t="s">
        <v>10</v>
      </c>
      <c r="E34" s="37">
        <v>6</v>
      </c>
    </row>
    <row r="35" spans="1:6" customFormat="1" ht="15.75" thickBot="1">
      <c r="A35" s="21" t="s">
        <v>52</v>
      </c>
      <c r="B35" s="21"/>
      <c r="C35" s="21">
        <v>1916.75</v>
      </c>
      <c r="D35" s="30" t="s">
        <v>36</v>
      </c>
      <c r="E35" s="37">
        <v>1.5</v>
      </c>
    </row>
    <row r="36" spans="1:6" customFormat="1" ht="15.75" thickBot="1">
      <c r="A36" s="21" t="s">
        <v>37</v>
      </c>
      <c r="B36" s="21"/>
      <c r="C36" s="21">
        <v>1699.81</v>
      </c>
      <c r="D36" s="30" t="s">
        <v>10</v>
      </c>
      <c r="E36" s="37">
        <v>1.55</v>
      </c>
    </row>
    <row r="37" spans="1:6" customFormat="1" ht="15.75" thickBot="1">
      <c r="A37" s="21" t="s">
        <v>53</v>
      </c>
      <c r="B37" s="21"/>
      <c r="C37" s="21">
        <v>768.4</v>
      </c>
      <c r="D37" s="30" t="s">
        <v>10</v>
      </c>
      <c r="E37" s="37">
        <v>1</v>
      </c>
    </row>
    <row r="38" spans="1:6" customFormat="1" ht="15.75" thickBot="1">
      <c r="A38" s="21" t="s">
        <v>68</v>
      </c>
      <c r="B38" s="21"/>
      <c r="C38" s="21">
        <v>3352.52</v>
      </c>
      <c r="D38" s="30" t="s">
        <v>11</v>
      </c>
      <c r="E38" s="37">
        <v>4</v>
      </c>
    </row>
    <row r="39" spans="1:6" customFormat="1" ht="15.75" thickBot="1">
      <c r="A39" s="21" t="s">
        <v>32</v>
      </c>
      <c r="B39" s="21"/>
      <c r="C39" s="21">
        <v>540.28</v>
      </c>
      <c r="D39" s="30" t="s">
        <v>33</v>
      </c>
      <c r="E39" s="37">
        <v>2</v>
      </c>
    </row>
    <row r="40" spans="1:6" customFormat="1" ht="15.75" thickBot="1">
      <c r="A40" s="21" t="s">
        <v>69</v>
      </c>
      <c r="B40" s="21"/>
      <c r="C40" s="21">
        <v>1328.09</v>
      </c>
      <c r="D40" s="30" t="s">
        <v>11</v>
      </c>
      <c r="E40" s="37">
        <v>1</v>
      </c>
    </row>
    <row r="41" spans="1:6" customFormat="1" ht="15.75" thickBot="1">
      <c r="A41" s="21" t="s">
        <v>39</v>
      </c>
      <c r="B41" s="21"/>
      <c r="C41" s="21">
        <v>1243.06</v>
      </c>
      <c r="D41" s="30" t="s">
        <v>35</v>
      </c>
      <c r="E41" s="37">
        <v>2</v>
      </c>
    </row>
    <row r="42" spans="1:6" ht="28.5">
      <c r="A42" s="8" t="s">
        <v>22</v>
      </c>
      <c r="B42" s="7" t="e">
        <f>#REF!+#REF!</f>
        <v>#REF!</v>
      </c>
      <c r="C42" s="16">
        <v>0</v>
      </c>
      <c r="D42" s="29"/>
      <c r="E42" s="38"/>
    </row>
    <row r="43" spans="1:6" ht="28.5">
      <c r="A43" s="8" t="s">
        <v>23</v>
      </c>
      <c r="B43" s="7" t="e">
        <f>SUM(#REF!)</f>
        <v>#REF!</v>
      </c>
      <c r="C43" s="16">
        <v>0</v>
      </c>
      <c r="D43" s="29"/>
      <c r="E43" s="32"/>
    </row>
    <row r="44" spans="1:6" ht="28.5">
      <c r="A44" s="8" t="s">
        <v>24</v>
      </c>
      <c r="B44" s="7" t="e">
        <f>#REF!</f>
        <v>#REF!</v>
      </c>
      <c r="C44" s="16">
        <v>0</v>
      </c>
      <c r="D44" s="29"/>
      <c r="E44" s="32"/>
    </row>
    <row r="45" spans="1:6" ht="28.5">
      <c r="A45" s="8" t="s">
        <v>25</v>
      </c>
      <c r="B45" s="7" t="e">
        <f>#REF!+#REF!</f>
        <v>#REF!</v>
      </c>
      <c r="C45" s="16">
        <v>0</v>
      </c>
      <c r="D45" s="29"/>
      <c r="E45" s="32"/>
    </row>
    <row r="46" spans="1:6" ht="28.5">
      <c r="A46" s="8" t="s">
        <v>26</v>
      </c>
      <c r="B46" s="7" t="e">
        <f>#REF!</f>
        <v>#REF!</v>
      </c>
      <c r="C46" s="16">
        <v>0</v>
      </c>
      <c r="D46" s="29"/>
      <c r="E46" s="34"/>
    </row>
    <row r="47" spans="1:6" ht="29.25" thickBot="1">
      <c r="A47" s="8" t="s">
        <v>27</v>
      </c>
      <c r="B47" s="7" t="e">
        <f>B49+#REF!</f>
        <v>#REF!</v>
      </c>
      <c r="C47" s="16">
        <f>C48+C49</f>
        <v>19725.29</v>
      </c>
      <c r="D47" s="29"/>
      <c r="E47" s="32"/>
    </row>
    <row r="48" spans="1:6" customFormat="1" ht="15.75" thickBot="1">
      <c r="A48" s="21" t="s">
        <v>54</v>
      </c>
      <c r="B48" s="21"/>
      <c r="C48" s="21">
        <v>8091.99</v>
      </c>
      <c r="D48" s="30" t="s">
        <v>9</v>
      </c>
      <c r="E48" s="37">
        <v>17107.8</v>
      </c>
    </row>
    <row r="49" spans="1:5" customFormat="1" ht="15.75" thickBot="1">
      <c r="A49" s="21" t="s">
        <v>55</v>
      </c>
      <c r="B49" s="21"/>
      <c r="C49" s="21">
        <v>11633.3</v>
      </c>
      <c r="D49" s="30" t="s">
        <v>9</v>
      </c>
      <c r="E49" s="37">
        <v>17107.8</v>
      </c>
    </row>
    <row r="50" spans="1:5" ht="43.5" thickBot="1">
      <c r="A50" s="8" t="s">
        <v>28</v>
      </c>
      <c r="B50" s="7" t="e">
        <f>#REF!</f>
        <v>#REF!</v>
      </c>
      <c r="C50" s="16">
        <f>C51</f>
        <v>846.72</v>
      </c>
      <c r="D50" s="29"/>
      <c r="E50" s="38"/>
    </row>
    <row r="51" spans="1:5" customFormat="1" ht="15.75" thickBot="1">
      <c r="A51" s="21" t="s">
        <v>48</v>
      </c>
      <c r="B51" s="21"/>
      <c r="C51" s="21">
        <v>846.72</v>
      </c>
      <c r="D51" s="30" t="s">
        <v>9</v>
      </c>
      <c r="E51" s="37">
        <v>588</v>
      </c>
    </row>
    <row r="52" spans="1:5" ht="57.75" thickBot="1">
      <c r="A52" s="8" t="s">
        <v>29</v>
      </c>
      <c r="B52" s="7" t="e">
        <f>SUM(#REF!)</f>
        <v>#REF!</v>
      </c>
      <c r="C52" s="16">
        <f>C53+C54+C55+C56</f>
        <v>91424.12</v>
      </c>
      <c r="D52" s="29"/>
      <c r="E52" s="38"/>
    </row>
    <row r="53" spans="1:5" customFormat="1" ht="15.75" thickBot="1">
      <c r="A53" s="21" t="s">
        <v>81</v>
      </c>
      <c r="B53" s="21"/>
      <c r="C53" s="21">
        <v>290.83</v>
      </c>
      <c r="D53" s="30" t="s">
        <v>9</v>
      </c>
      <c r="E53" s="37">
        <v>17107.8</v>
      </c>
    </row>
    <row r="54" spans="1:5" customFormat="1" ht="15.75" thickBot="1">
      <c r="A54" s="21" t="s">
        <v>51</v>
      </c>
      <c r="B54" s="21"/>
      <c r="C54" s="21">
        <v>290.83</v>
      </c>
      <c r="D54" s="30" t="s">
        <v>9</v>
      </c>
      <c r="E54" s="37">
        <v>17107.8</v>
      </c>
    </row>
    <row r="55" spans="1:5" customFormat="1" ht="15.75" thickBot="1">
      <c r="A55" s="21" t="s">
        <v>58</v>
      </c>
      <c r="B55" s="21"/>
      <c r="C55" s="21">
        <v>48244.02</v>
      </c>
      <c r="D55" s="30" t="s">
        <v>9</v>
      </c>
      <c r="E55" s="37">
        <v>17107.8</v>
      </c>
    </row>
    <row r="56" spans="1:5" customFormat="1" ht="15.75" thickBot="1">
      <c r="A56" s="21" t="s">
        <v>59</v>
      </c>
      <c r="B56" s="21"/>
      <c r="C56" s="21">
        <v>42598.44</v>
      </c>
      <c r="D56" s="30" t="s">
        <v>9</v>
      </c>
      <c r="E56" s="37">
        <v>17107.8</v>
      </c>
    </row>
    <row r="57" spans="1:5">
      <c r="A57" s="8" t="s">
        <v>30</v>
      </c>
      <c r="B57" s="7">
        <f>B58</f>
        <v>3050.8474576271187</v>
      </c>
      <c r="C57" s="16">
        <f>C58</f>
        <v>3600</v>
      </c>
      <c r="D57" s="29"/>
      <c r="E57" s="38"/>
    </row>
    <row r="58" spans="1:5" ht="30">
      <c r="A58" s="10" t="s">
        <v>13</v>
      </c>
      <c r="B58" s="9">
        <f>C58/1.18</f>
        <v>3050.8474576271187</v>
      </c>
      <c r="C58" s="17">
        <f>E58*5*12</f>
        <v>3600</v>
      </c>
      <c r="D58" s="34" t="s">
        <v>14</v>
      </c>
      <c r="E58" s="32">
        <v>60</v>
      </c>
    </row>
    <row r="59" spans="1:5">
      <c r="A59" s="6" t="s">
        <v>78</v>
      </c>
      <c r="B59" s="11" t="e">
        <f>B13+B16+B19+#REF!+B33+B42+B43+B44+B45+B46+B47+B50+B52+B57</f>
        <v>#REF!</v>
      </c>
      <c r="C59" s="16">
        <f>C13++C16+C19+C22+C29+C33+C42+C43+C45+C46+C47+C50+C52</f>
        <v>402371.58999999997</v>
      </c>
      <c r="D59" s="29"/>
      <c r="E59" s="34"/>
    </row>
    <row r="60" spans="1:5">
      <c r="A60" s="6" t="s">
        <v>79</v>
      </c>
      <c r="B60" s="12"/>
      <c r="C60" s="16">
        <f>C59*1.18+C57</f>
        <v>478398.47619999992</v>
      </c>
      <c r="D60" s="29"/>
      <c r="E60" s="32"/>
    </row>
    <row r="61" spans="1:5">
      <c r="A61" s="6" t="s">
        <v>80</v>
      </c>
      <c r="B61" s="12"/>
      <c r="C61" s="16">
        <f>C4+C6+C9-C60</f>
        <v>549325.36380000005</v>
      </c>
      <c r="D61" s="29"/>
      <c r="E61" s="32"/>
    </row>
    <row r="62" spans="1:5" ht="28.5">
      <c r="A62" s="8" t="s">
        <v>82</v>
      </c>
      <c r="B62" s="7"/>
      <c r="C62" s="16">
        <f>C61+(C8)</f>
        <v>594705.97380000004</v>
      </c>
      <c r="D62" s="29"/>
      <c r="E62" s="3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E66"/>
  <sheetViews>
    <sheetView workbookViewId="0">
      <selection activeCell="C68" sqref="C68"/>
    </sheetView>
  </sheetViews>
  <sheetFormatPr defaultRowHeight="15"/>
  <cols>
    <col min="1" max="1" width="40.42578125" customWidth="1"/>
    <col min="2" max="2" width="40.42578125" hidden="1" customWidth="1"/>
  </cols>
  <sheetData>
    <row r="4" spans="1:5" ht="15.75" thickBot="1"/>
    <row r="5" spans="1:5" ht="15.75" thickBot="1">
      <c r="A5" s="20" t="s">
        <v>40</v>
      </c>
      <c r="B5" s="20"/>
      <c r="C5" s="20" t="s">
        <v>41</v>
      </c>
      <c r="D5" s="20" t="s">
        <v>42</v>
      </c>
      <c r="E5" s="20" t="s">
        <v>43</v>
      </c>
    </row>
    <row r="6" spans="1:5" s="28" customFormat="1" ht="15.75" thickBot="1">
      <c r="A6" s="27" t="s">
        <v>44</v>
      </c>
      <c r="B6" s="27"/>
      <c r="C6" s="27">
        <v>43847</v>
      </c>
      <c r="D6" s="27" t="s">
        <v>18</v>
      </c>
      <c r="E6" s="27">
        <v>815</v>
      </c>
    </row>
    <row r="7" spans="1:5" ht="15.75" thickBot="1">
      <c r="A7" s="21"/>
      <c r="B7" s="21"/>
      <c r="C7" s="21">
        <f>SUBTOTAL(9,C6:C6)</f>
        <v>43847</v>
      </c>
      <c r="D7" s="21"/>
      <c r="E7" s="21">
        <f>SUBTOTAL(9,E6:E6)</f>
        <v>815</v>
      </c>
    </row>
    <row r="8" spans="1:5" s="28" customFormat="1" ht="15.75" thickBot="1">
      <c r="A8" s="27" t="s">
        <v>45</v>
      </c>
      <c r="B8" s="27"/>
      <c r="C8" s="27">
        <v>42233</v>
      </c>
      <c r="D8" s="27" t="s">
        <v>18</v>
      </c>
      <c r="E8" s="27">
        <v>785</v>
      </c>
    </row>
    <row r="9" spans="1:5" ht="15.75" thickBot="1">
      <c r="A9" s="21"/>
      <c r="B9" s="21"/>
      <c r="C9" s="21">
        <f>SUBTOTAL(9,C8:C8)</f>
        <v>42233</v>
      </c>
      <c r="D9" s="21"/>
      <c r="E9" s="21">
        <f>SUBTOTAL(9,E8:E8)</f>
        <v>785</v>
      </c>
    </row>
    <row r="10" spans="1:5" s="28" customFormat="1" ht="15.75" thickBot="1">
      <c r="A10" s="27" t="s">
        <v>46</v>
      </c>
      <c r="B10" s="27"/>
      <c r="C10" s="27">
        <v>1368.62</v>
      </c>
      <c r="D10" s="27" t="s">
        <v>9</v>
      </c>
      <c r="E10" s="27">
        <v>17107.8</v>
      </c>
    </row>
    <row r="11" spans="1:5" ht="15.75" thickBot="1">
      <c r="A11" s="21"/>
      <c r="B11" s="21"/>
      <c r="C11" s="21">
        <f>SUBTOTAL(9,C10:C10)</f>
        <v>1368.62</v>
      </c>
      <c r="D11" s="21"/>
      <c r="E11" s="21">
        <f>SUBTOTAL(9,E10:E10)</f>
        <v>17107.8</v>
      </c>
    </row>
    <row r="12" spans="1:5" s="28" customFormat="1" ht="15.75" thickBot="1">
      <c r="A12" s="27" t="s">
        <v>47</v>
      </c>
      <c r="B12" s="27"/>
      <c r="C12" s="27">
        <v>1539.7</v>
      </c>
      <c r="D12" s="27" t="s">
        <v>9</v>
      </c>
      <c r="E12" s="27">
        <v>17107.8</v>
      </c>
    </row>
    <row r="13" spans="1:5" ht="15.75" thickBot="1">
      <c r="A13" s="21"/>
      <c r="B13" s="21"/>
      <c r="C13" s="21">
        <f>SUBTOTAL(9,C12:C12)</f>
        <v>1539.7</v>
      </c>
      <c r="D13" s="21"/>
      <c r="E13" s="21">
        <f>SUBTOTAL(9,E12:E12)</f>
        <v>17107.8</v>
      </c>
    </row>
    <row r="14" spans="1:5" s="28" customFormat="1" ht="15.75" thickBot="1">
      <c r="A14" s="27" t="s">
        <v>48</v>
      </c>
      <c r="B14" s="27"/>
      <c r="C14" s="27">
        <v>846.72</v>
      </c>
      <c r="D14" s="27" t="s">
        <v>9</v>
      </c>
      <c r="E14" s="27">
        <v>588</v>
      </c>
    </row>
    <row r="15" spans="1:5" ht="15.75" thickBot="1">
      <c r="A15" s="21"/>
      <c r="B15" s="21"/>
      <c r="C15" s="21">
        <f>SUBTOTAL(9,C14:C14)</f>
        <v>846.72</v>
      </c>
      <c r="D15" s="21"/>
      <c r="E15" s="21">
        <f>SUBTOTAL(9,E14:E14)</f>
        <v>588</v>
      </c>
    </row>
    <row r="16" spans="1:5" s="28" customFormat="1" ht="15.75" thickBot="1">
      <c r="A16" s="27" t="s">
        <v>49</v>
      </c>
      <c r="B16" s="27"/>
      <c r="C16" s="27">
        <v>832.38</v>
      </c>
      <c r="D16" s="27" t="s">
        <v>10</v>
      </c>
      <c r="E16" s="27">
        <v>6</v>
      </c>
    </row>
    <row r="17" spans="1:5" ht="15.75" thickBot="1">
      <c r="A17" s="21"/>
      <c r="B17" s="21"/>
      <c r="C17" s="21">
        <f>SUBTOTAL(9,C16:C16)</f>
        <v>832.38</v>
      </c>
      <c r="D17" s="21"/>
      <c r="E17" s="21">
        <f>SUBTOTAL(9,E16:E16)</f>
        <v>6</v>
      </c>
    </row>
    <row r="18" spans="1:5" s="28" customFormat="1" ht="15.75" thickBot="1">
      <c r="A18" s="27" t="s">
        <v>50</v>
      </c>
      <c r="B18" s="27"/>
      <c r="C18" s="27">
        <v>290.83</v>
      </c>
      <c r="D18" s="27" t="s">
        <v>9</v>
      </c>
      <c r="E18" s="27">
        <v>17107.8</v>
      </c>
    </row>
    <row r="19" spans="1:5" ht="15.75" thickBot="1">
      <c r="A19" s="21"/>
      <c r="B19" s="21"/>
      <c r="C19" s="21">
        <f>SUBTOTAL(9,C18:C18)</f>
        <v>290.83</v>
      </c>
      <c r="D19" s="21"/>
      <c r="E19" s="21">
        <f>SUBTOTAL(9,E18:E18)</f>
        <v>17107.8</v>
      </c>
    </row>
    <row r="20" spans="1:5" s="28" customFormat="1" ht="15.75" thickBot="1">
      <c r="A20" s="27" t="s">
        <v>51</v>
      </c>
      <c r="B20" s="27"/>
      <c r="C20" s="27">
        <v>290.83</v>
      </c>
      <c r="D20" s="27" t="s">
        <v>9</v>
      </c>
      <c r="E20" s="27">
        <v>17107.8</v>
      </c>
    </row>
    <row r="21" spans="1:5" ht="15.75" thickBot="1">
      <c r="A21" s="21"/>
      <c r="B21" s="21"/>
      <c r="C21" s="21">
        <f>SUBTOTAL(9,C20:C20)</f>
        <v>290.83</v>
      </c>
      <c r="D21" s="21"/>
      <c r="E21" s="21">
        <f>SUBTOTAL(9,E20:E20)</f>
        <v>17107.8</v>
      </c>
    </row>
    <row r="22" spans="1:5" s="28" customFormat="1" ht="15.75" thickBot="1">
      <c r="A22" s="27" t="s">
        <v>52</v>
      </c>
      <c r="B22" s="27"/>
      <c r="C22" s="27">
        <v>1916.75</v>
      </c>
      <c r="D22" s="27" t="s">
        <v>36</v>
      </c>
      <c r="E22" s="27">
        <v>1.5</v>
      </c>
    </row>
    <row r="23" spans="1:5" ht="15.75" thickBot="1">
      <c r="A23" s="21"/>
      <c r="B23" s="21"/>
      <c r="C23" s="21">
        <f>SUBTOTAL(9,C22:C22)</f>
        <v>1916.75</v>
      </c>
      <c r="D23" s="21"/>
      <c r="E23" s="21">
        <f>SUBTOTAL(9,E22:E22)</f>
        <v>1.5</v>
      </c>
    </row>
    <row r="24" spans="1:5" s="28" customFormat="1" ht="15.75" thickBot="1">
      <c r="A24" s="27" t="s">
        <v>37</v>
      </c>
      <c r="B24" s="27"/>
      <c r="C24" s="27">
        <v>1699.81</v>
      </c>
      <c r="D24" s="27" t="s">
        <v>10</v>
      </c>
      <c r="E24" s="27">
        <v>1.55</v>
      </c>
    </row>
    <row r="25" spans="1:5" ht="15.75" thickBot="1">
      <c r="A25" s="21"/>
      <c r="B25" s="21"/>
      <c r="C25" s="21">
        <f>SUBTOTAL(9,C24:C24)</f>
        <v>1699.81</v>
      </c>
      <c r="D25" s="21"/>
      <c r="E25" s="21">
        <f>SUBTOTAL(9,E24:E24)</f>
        <v>1.55</v>
      </c>
    </row>
    <row r="26" spans="1:5" s="28" customFormat="1" ht="15.75" thickBot="1">
      <c r="A26" s="27" t="s">
        <v>53</v>
      </c>
      <c r="B26" s="27"/>
      <c r="C26" s="27">
        <v>768.4</v>
      </c>
      <c r="D26" s="27" t="s">
        <v>10</v>
      </c>
      <c r="E26" s="27">
        <v>1</v>
      </c>
    </row>
    <row r="27" spans="1:5" ht="15.75" thickBot="1">
      <c r="A27" s="21"/>
      <c r="B27" s="21"/>
      <c r="C27" s="21">
        <f>SUBTOTAL(9,C26:C26)</f>
        <v>768.4</v>
      </c>
      <c r="D27" s="21"/>
      <c r="E27" s="21">
        <f>SUBTOTAL(9,E26:E26)</f>
        <v>1</v>
      </c>
    </row>
    <row r="28" spans="1:5" s="28" customFormat="1" ht="15.75" thickBot="1">
      <c r="A28" s="27" t="s">
        <v>54</v>
      </c>
      <c r="B28" s="27"/>
      <c r="C28" s="27">
        <v>8091.99</v>
      </c>
      <c r="D28" s="27" t="s">
        <v>9</v>
      </c>
      <c r="E28" s="27">
        <v>17107.8</v>
      </c>
    </row>
    <row r="29" spans="1:5" ht="15.75" thickBot="1">
      <c r="A29" s="21"/>
      <c r="B29" s="21"/>
      <c r="C29" s="21">
        <f>SUBTOTAL(9,C28:C28)</f>
        <v>8091.99</v>
      </c>
      <c r="D29" s="21"/>
      <c r="E29" s="21">
        <f>SUBTOTAL(9,E28:E28)</f>
        <v>17107.8</v>
      </c>
    </row>
    <row r="30" spans="1:5" s="28" customFormat="1" ht="15.75" thickBot="1">
      <c r="A30" s="27" t="s">
        <v>55</v>
      </c>
      <c r="B30" s="27"/>
      <c r="C30" s="27">
        <v>11633.3</v>
      </c>
      <c r="D30" s="27" t="s">
        <v>9</v>
      </c>
      <c r="E30" s="27">
        <v>17107.8</v>
      </c>
    </row>
    <row r="31" spans="1:5" ht="15.75" thickBot="1">
      <c r="A31" s="21"/>
      <c r="B31" s="21"/>
      <c r="C31" s="21">
        <f>SUBTOTAL(9,C30:C30)</f>
        <v>11633.3</v>
      </c>
      <c r="D31" s="21"/>
      <c r="E31" s="21">
        <f>SUBTOTAL(9,E30:E30)</f>
        <v>17107.8</v>
      </c>
    </row>
    <row r="32" spans="1:5" s="28" customFormat="1" ht="15.75" thickBot="1">
      <c r="A32" s="27" t="s">
        <v>56</v>
      </c>
      <c r="B32" s="27"/>
      <c r="C32" s="27">
        <v>21213.66</v>
      </c>
      <c r="D32" s="27" t="s">
        <v>9</v>
      </c>
      <c r="E32" s="27">
        <v>17107.8</v>
      </c>
    </row>
    <row r="33" spans="1:5" ht="15.75" thickBot="1">
      <c r="A33" s="21"/>
      <c r="B33" s="21"/>
      <c r="C33" s="21">
        <f>SUBTOTAL(9,C32:C32)</f>
        <v>21213.66</v>
      </c>
      <c r="D33" s="21"/>
      <c r="E33" s="21">
        <f>SUBTOTAL(9,E32:E32)</f>
        <v>17107.8</v>
      </c>
    </row>
    <row r="34" spans="1:5" s="28" customFormat="1" ht="15.75" thickBot="1">
      <c r="A34" s="27" t="s">
        <v>57</v>
      </c>
      <c r="B34" s="27"/>
      <c r="C34" s="27">
        <v>27714.66</v>
      </c>
      <c r="D34" s="27" t="s">
        <v>9</v>
      </c>
      <c r="E34" s="27">
        <v>17107.8</v>
      </c>
    </row>
    <row r="35" spans="1:5" ht="15.75" thickBot="1">
      <c r="A35" s="21"/>
      <c r="B35" s="21"/>
      <c r="C35" s="21">
        <f>SUBTOTAL(9,C34:C34)</f>
        <v>27714.66</v>
      </c>
      <c r="D35" s="21"/>
      <c r="E35" s="21">
        <f>SUBTOTAL(9,E34:E34)</f>
        <v>17107.8</v>
      </c>
    </row>
    <row r="36" spans="1:5" s="28" customFormat="1" ht="15.75" thickBot="1">
      <c r="A36" s="27" t="s">
        <v>58</v>
      </c>
      <c r="B36" s="27"/>
      <c r="C36" s="27">
        <v>48244.02</v>
      </c>
      <c r="D36" s="27" t="s">
        <v>9</v>
      </c>
      <c r="E36" s="27">
        <v>17107.8</v>
      </c>
    </row>
    <row r="37" spans="1:5" ht="15.75" thickBot="1">
      <c r="A37" s="21"/>
      <c r="B37" s="21"/>
      <c r="C37" s="21">
        <f>SUBTOTAL(9,C36:C36)</f>
        <v>48244.02</v>
      </c>
      <c r="D37" s="21"/>
      <c r="E37" s="21">
        <f>SUBTOTAL(9,E36:E36)</f>
        <v>17107.8</v>
      </c>
    </row>
    <row r="38" spans="1:5" s="28" customFormat="1" ht="15.75" thickBot="1">
      <c r="A38" s="27" t="s">
        <v>59</v>
      </c>
      <c r="B38" s="27"/>
      <c r="C38" s="27">
        <v>42598.44</v>
      </c>
      <c r="D38" s="27" t="s">
        <v>9</v>
      </c>
      <c r="E38" s="27">
        <v>17107.8</v>
      </c>
    </row>
    <row r="39" spans="1:5" ht="15.75" thickBot="1">
      <c r="A39" s="21"/>
      <c r="B39" s="21"/>
      <c r="C39" s="21">
        <f>SUBTOTAL(9,C38:C38)</f>
        <v>42598.44</v>
      </c>
      <c r="D39" s="21"/>
      <c r="E39" s="21">
        <f>SUBTOTAL(9,E38:E38)</f>
        <v>17107.8</v>
      </c>
    </row>
    <row r="40" spans="1:5" s="28" customFormat="1" ht="15.75" thickBot="1">
      <c r="A40" s="27" t="s">
        <v>60</v>
      </c>
      <c r="B40" s="27"/>
      <c r="C40" s="27">
        <v>65351.8</v>
      </c>
      <c r="D40" s="27" t="s">
        <v>9</v>
      </c>
      <c r="E40" s="27">
        <v>17107.8</v>
      </c>
    </row>
    <row r="41" spans="1:5" ht="15.75" thickBot="1">
      <c r="A41" s="21"/>
      <c r="B41" s="21"/>
      <c r="C41" s="21">
        <f>SUBTOTAL(9,C40:C40)</f>
        <v>65351.8</v>
      </c>
      <c r="D41" s="21"/>
      <c r="E41" s="21">
        <f>SUBTOTAL(9,E40:E40)</f>
        <v>17107.8</v>
      </c>
    </row>
    <row r="42" spans="1:5" s="28" customFormat="1" ht="15.75" thickBot="1">
      <c r="A42" s="27" t="s">
        <v>61</v>
      </c>
      <c r="B42" s="27"/>
      <c r="C42" s="27">
        <v>60903.77</v>
      </c>
      <c r="D42" s="27" t="s">
        <v>9</v>
      </c>
      <c r="E42" s="27">
        <v>17107.8</v>
      </c>
    </row>
    <row r="43" spans="1:5" ht="15.75" thickBot="1">
      <c r="A43" s="21"/>
      <c r="B43" s="21"/>
      <c r="C43" s="21">
        <f>SUBTOTAL(9,C42:C42)</f>
        <v>60903.77</v>
      </c>
      <c r="D43" s="21"/>
      <c r="E43" s="21">
        <f>SUBTOTAL(9,E42:E42)</f>
        <v>17107.8</v>
      </c>
    </row>
    <row r="44" spans="1:5" s="28" customFormat="1" ht="15.75" thickBot="1">
      <c r="A44" s="27" t="s">
        <v>62</v>
      </c>
      <c r="B44" s="27"/>
      <c r="C44" s="27">
        <v>59.5</v>
      </c>
      <c r="D44" s="27" t="s">
        <v>9</v>
      </c>
      <c r="E44" s="27">
        <v>1</v>
      </c>
    </row>
    <row r="45" spans="1:5" ht="15.75" thickBot="1">
      <c r="A45" s="21"/>
      <c r="B45" s="21"/>
      <c r="C45" s="21">
        <f>SUBTOTAL(9,C44:C44)</f>
        <v>59.5</v>
      </c>
      <c r="D45" s="21"/>
      <c r="E45" s="21">
        <f>SUBTOTAL(9,E44:E44)</f>
        <v>1</v>
      </c>
    </row>
    <row r="46" spans="1:5" s="28" customFormat="1" ht="15.75" thickBot="1">
      <c r="A46" s="27" t="s">
        <v>63</v>
      </c>
      <c r="B46" s="27"/>
      <c r="C46" s="27">
        <v>1300.2</v>
      </c>
      <c r="D46" s="27" t="s">
        <v>9</v>
      </c>
      <c r="E46" s="27">
        <v>17107.8</v>
      </c>
    </row>
    <row r="47" spans="1:5" ht="15.75" thickBot="1">
      <c r="A47" s="21"/>
      <c r="B47" s="21"/>
      <c r="C47" s="21">
        <f>SUBTOTAL(9,C46:C46)</f>
        <v>1300.2</v>
      </c>
      <c r="D47" s="21"/>
      <c r="E47" s="21">
        <f>SUBTOTAL(9,E46:E46)</f>
        <v>17107.8</v>
      </c>
    </row>
    <row r="48" spans="1:5" s="28" customFormat="1" ht="15.75" thickBot="1">
      <c r="A48" s="27" t="s">
        <v>64</v>
      </c>
      <c r="B48" s="27"/>
      <c r="C48" s="27">
        <v>1368.62</v>
      </c>
      <c r="D48" s="27" t="s">
        <v>9</v>
      </c>
      <c r="E48" s="27">
        <v>17107.8</v>
      </c>
    </row>
    <row r="49" spans="1:5" ht="15.75" thickBot="1">
      <c r="A49" s="21"/>
      <c r="B49" s="21"/>
      <c r="C49" s="21">
        <f>SUBTOTAL(9,C48:C48)</f>
        <v>1368.62</v>
      </c>
      <c r="D49" s="21"/>
      <c r="E49" s="21">
        <f>SUBTOTAL(9,E48:E48)</f>
        <v>17107.8</v>
      </c>
    </row>
    <row r="50" spans="1:5" s="28" customFormat="1" ht="15.75" thickBot="1">
      <c r="A50" s="27" t="s">
        <v>65</v>
      </c>
      <c r="B50" s="27"/>
      <c r="C50" s="27">
        <v>1026.46</v>
      </c>
      <c r="D50" s="27" t="s">
        <v>9</v>
      </c>
      <c r="E50" s="27">
        <v>17107.8</v>
      </c>
    </row>
    <row r="51" spans="1:5" ht="15.75" thickBot="1">
      <c r="A51" s="21"/>
      <c r="B51" s="21"/>
      <c r="C51" s="21">
        <f>SUBTOTAL(9,C50:C50)</f>
        <v>1026.46</v>
      </c>
      <c r="D51" s="21"/>
      <c r="E51" s="21">
        <f>SUBTOTAL(9,E50:E50)</f>
        <v>17107.8</v>
      </c>
    </row>
    <row r="52" spans="1:5" s="28" customFormat="1" ht="15.75" thickBot="1">
      <c r="A52" s="27" t="s">
        <v>66</v>
      </c>
      <c r="B52" s="27"/>
      <c r="C52" s="27">
        <v>6672.04</v>
      </c>
      <c r="D52" s="27" t="s">
        <v>9</v>
      </c>
      <c r="E52" s="27">
        <v>17107.8</v>
      </c>
    </row>
    <row r="53" spans="1:5" ht="15.75" thickBot="1">
      <c r="A53" s="21"/>
      <c r="B53" s="21"/>
      <c r="C53" s="21">
        <f>SUBTOTAL(9,C52:C52)</f>
        <v>6672.04</v>
      </c>
      <c r="D53" s="21"/>
      <c r="E53" s="21">
        <f>SUBTOTAL(9,E52:E52)</f>
        <v>17107.8</v>
      </c>
    </row>
    <row r="54" spans="1:5" s="28" customFormat="1" ht="15.75" thickBot="1">
      <c r="A54" s="27" t="s">
        <v>67</v>
      </c>
      <c r="B54" s="27"/>
      <c r="C54" s="27">
        <v>130.79</v>
      </c>
      <c r="D54" s="27" t="s">
        <v>38</v>
      </c>
      <c r="E54" s="27">
        <v>1</v>
      </c>
    </row>
    <row r="55" spans="1:5" ht="15.75" thickBot="1">
      <c r="A55" s="21"/>
      <c r="B55" s="21"/>
      <c r="C55" s="21">
        <f>SUBTOTAL(9,C54:C54)</f>
        <v>130.79</v>
      </c>
      <c r="D55" s="21"/>
      <c r="E55" s="21">
        <f>SUBTOTAL(9,E54:E54)</f>
        <v>1</v>
      </c>
    </row>
    <row r="56" spans="1:5" s="28" customFormat="1" ht="15.75" thickBot="1">
      <c r="A56" s="27" t="s">
        <v>68</v>
      </c>
      <c r="B56" s="27"/>
      <c r="C56" s="27">
        <v>3352.52</v>
      </c>
      <c r="D56" s="27" t="s">
        <v>11</v>
      </c>
      <c r="E56" s="27">
        <v>4</v>
      </c>
    </row>
    <row r="57" spans="1:5" ht="15.75" thickBot="1">
      <c r="A57" s="21"/>
      <c r="B57" s="21"/>
      <c r="C57" s="21">
        <f>SUBTOTAL(9,C56:C56)</f>
        <v>3352.52</v>
      </c>
      <c r="D57" s="21"/>
      <c r="E57" s="21">
        <f>SUBTOTAL(9,E56:E56)</f>
        <v>4</v>
      </c>
    </row>
    <row r="58" spans="1:5" s="28" customFormat="1" ht="15.75" thickBot="1">
      <c r="A58" s="27" t="s">
        <v>32</v>
      </c>
      <c r="B58" s="27"/>
      <c r="C58" s="27">
        <v>540.28</v>
      </c>
      <c r="D58" s="27" t="s">
        <v>33</v>
      </c>
      <c r="E58" s="27">
        <v>2</v>
      </c>
    </row>
    <row r="59" spans="1:5" ht="15.75" thickBot="1">
      <c r="A59" s="21"/>
      <c r="B59" s="21"/>
      <c r="C59" s="21">
        <f>SUBTOTAL(9,C58:C58)</f>
        <v>540.28</v>
      </c>
      <c r="D59" s="21"/>
      <c r="E59" s="21">
        <f>SUBTOTAL(9,E58:E58)</f>
        <v>2</v>
      </c>
    </row>
    <row r="60" spans="1:5" s="28" customFormat="1" ht="15.75" thickBot="1">
      <c r="A60" s="27" t="s">
        <v>69</v>
      </c>
      <c r="B60" s="27"/>
      <c r="C60" s="27">
        <v>1328.09</v>
      </c>
      <c r="D60" s="27" t="s">
        <v>11</v>
      </c>
      <c r="E60" s="27">
        <v>1</v>
      </c>
    </row>
    <row r="61" spans="1:5" ht="15.75" thickBot="1">
      <c r="A61" s="21"/>
      <c r="B61" s="21"/>
      <c r="C61" s="21">
        <f>SUBTOTAL(9,C60:C60)</f>
        <v>1328.09</v>
      </c>
      <c r="D61" s="21"/>
      <c r="E61" s="21">
        <f>SUBTOTAL(9,E60:E60)</f>
        <v>1</v>
      </c>
    </row>
    <row r="62" spans="1:5" s="28" customFormat="1" ht="15.75" thickBot="1">
      <c r="A62" s="27" t="s">
        <v>39</v>
      </c>
      <c r="B62" s="27"/>
      <c r="C62" s="27">
        <v>1243.06</v>
      </c>
      <c r="D62" s="27" t="s">
        <v>35</v>
      </c>
      <c r="E62" s="27">
        <v>2</v>
      </c>
    </row>
    <row r="63" spans="1:5" ht="15.75" thickBot="1">
      <c r="A63" s="21"/>
      <c r="B63" s="21"/>
      <c r="C63" s="21">
        <f>SUBTOTAL(9,C62:C62)</f>
        <v>1243.06</v>
      </c>
      <c r="D63" s="21"/>
      <c r="E63" s="21">
        <f>SUBTOTAL(9,E62:E62)</f>
        <v>2</v>
      </c>
    </row>
    <row r="64" spans="1:5" s="28" customFormat="1" ht="15.75" thickBot="1">
      <c r="A64" s="27" t="s">
        <v>70</v>
      </c>
      <c r="B64" s="27"/>
      <c r="C64" s="27">
        <v>3964.35</v>
      </c>
      <c r="D64" s="27" t="s">
        <v>71</v>
      </c>
      <c r="E64" s="27">
        <v>15</v>
      </c>
    </row>
    <row r="65" spans="1:5" ht="15.75" thickBot="1">
      <c r="A65" s="21"/>
      <c r="B65" s="21"/>
      <c r="C65" s="21">
        <f>SUBTOTAL(9,C64:C64)</f>
        <v>3964.35</v>
      </c>
      <c r="D65" s="21"/>
      <c r="E65" s="21">
        <f>SUBTOTAL(9,E64:E64)</f>
        <v>15</v>
      </c>
    </row>
    <row r="66" spans="1:5" ht="15.75" thickBot="1">
      <c r="A66" s="21"/>
      <c r="B66" s="21"/>
      <c r="C66" s="21">
        <f>SUBTOTAL(9,C6:C64)</f>
        <v>402371.59</v>
      </c>
      <c r="D66" s="21"/>
      <c r="E66" s="21">
        <f>SUBTOTAL(9,E6:E64)</f>
        <v>275948.84999999992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2019-02-06T02:30:04Z</cp:lastPrinted>
  <dcterms:created xsi:type="dcterms:W3CDTF">2018-02-13T05:54:21Z</dcterms:created>
  <dcterms:modified xsi:type="dcterms:W3CDTF">2019-02-28T05:55:54Z</dcterms:modified>
</cp:coreProperties>
</file>