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Лист1!$A$1:$E$89</definedName>
  </definedNames>
  <calcPr calcId="124519" calcMode="manual"/>
</workbook>
</file>

<file path=xl/calcChain.xml><?xml version="1.0" encoding="utf-8"?>
<calcChain xmlns="http://schemas.openxmlformats.org/spreadsheetml/2006/main">
  <c r="C86" i="1"/>
  <c r="C87" s="1"/>
  <c r="C88" s="1"/>
  <c r="C89" s="1"/>
  <c r="C84"/>
  <c r="C11"/>
  <c r="C8"/>
  <c r="C68"/>
  <c r="C42"/>
  <c r="C29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19"/>
  <c r="E119"/>
  <c r="C79" i="1"/>
  <c r="C76"/>
  <c r="C73"/>
  <c r="C70"/>
  <c r="C22"/>
  <c r="C16"/>
  <c r="C13"/>
  <c r="C10"/>
  <c r="C9" s="1"/>
  <c r="C85"/>
  <c r="B85" l="1"/>
  <c r="B79"/>
  <c r="B76"/>
  <c r="B73"/>
  <c r="B70"/>
  <c r="B68"/>
  <c r="B67"/>
  <c r="B66"/>
  <c r="B65"/>
  <c r="B42"/>
  <c r="B19" l="1"/>
  <c r="B16"/>
  <c r="B13"/>
  <c r="B86" l="1"/>
</calcChain>
</file>

<file path=xl/sharedStrings.xml><?xml version="1.0" encoding="utf-8"?>
<sst xmlns="http://schemas.openxmlformats.org/spreadsheetml/2006/main" count="444" uniqueCount="183">
  <si>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</si>
  <si>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</si>
  <si>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</si>
  <si>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</si>
  <si>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</si>
  <si>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</si>
  <si>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</si>
  <si>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</si>
  <si>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</si>
  <si>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</si>
  <si>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</si>
  <si>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</si>
  <si>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</si>
  <si>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</si>
  <si>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</si>
  <si>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</si>
  <si>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</si>
  <si>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</si>
  <si>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</si>
  <si>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</si>
  <si>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</si>
  <si>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</si>
  <si>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</si>
  <si>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</si>
  <si>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</si>
  <si>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</si>
  <si>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Подключение системы отопления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</si>
  <si>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</si>
  <si>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</si>
  <si>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</si>
  <si>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</si>
  <si>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</si>
  <si>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</si>
  <si>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дом</t>
  </si>
  <si>
    <t>Закрытие и открытие стояков</t>
  </si>
  <si>
    <t>1 стояк</t>
  </si>
  <si>
    <t>Устранение свищей хомутами</t>
  </si>
  <si>
    <t>замена вентиля</t>
  </si>
  <si>
    <t>осмотр подвала</t>
  </si>
  <si>
    <t>раз</t>
  </si>
  <si>
    <t>Адрес: ул. Бабушкина, д. 5</t>
  </si>
  <si>
    <t>замена эл. лампочки накаливания</t>
  </si>
  <si>
    <t>Изготовление переноски для освещения подвала ул.Бабушкина,5</t>
  </si>
  <si>
    <t>Изготовление переноски для освещения подвала ул.Ба</t>
  </si>
  <si>
    <t>Ремонт вентилей д.20-32</t>
  </si>
  <si>
    <t>Смена вентиля до 20 мм. (с материалом)</t>
  </si>
  <si>
    <t>прочистка канализационной сети внутренней</t>
  </si>
  <si>
    <t>Выезд а/машины по заявке</t>
  </si>
  <si>
    <t>выезд</t>
  </si>
  <si>
    <t>15.Расходы по снятию показаний с ИПУ по электроэнергии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</si>
  <si>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</si>
  <si>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</si>
  <si>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</si>
  <si>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</si>
  <si>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 xml:space="preserve">Всего доходов на дому за 2018 год </t>
  </si>
  <si>
    <t>Общий итог</t>
  </si>
  <si>
    <t>чистка врезки Итог</t>
  </si>
  <si>
    <t>чистка врезки</t>
  </si>
  <si>
    <t>смена кранов стальных шаровых Д. 80 Итог</t>
  </si>
  <si>
    <t>смена кранов стальных шаровых Д. 80</t>
  </si>
  <si>
    <t>ремонт штакетного забора Итог</t>
  </si>
  <si>
    <t>1м</t>
  </si>
  <si>
    <t>ремонт штакетного забора</t>
  </si>
  <si>
    <t>ремонт почтовых ящиков (1 секц. 5 шт) Итог</t>
  </si>
  <si>
    <t>ремонт почтовых ящиков (1 секц. 5 шт)</t>
  </si>
  <si>
    <t>прочистка канализационной сети внутренней Итог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</si>
  <si>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</si>
  <si>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</si>
  <si>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</si>
  <si>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</si>
  <si>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сантехоборудования</t>
  </si>
  <si>
    <t>осмотр подвала Итог</t>
  </si>
  <si>
    <t>осмотр кровли ж/ дома с выполнением мелкого ремонта Итог</t>
  </si>
  <si>
    <t>осмотр кровли ж/ дома с выполнением мелкого ремонт</t>
  </si>
  <si>
    <t>осмотр кровли ж/ дома с выполнением мелкого ремонта</t>
  </si>
  <si>
    <t>замена эл. лампочки накаливания Итог</t>
  </si>
  <si>
    <t>замена стояка ХВС Итог</t>
  </si>
  <si>
    <t>замена стояка ХВС</t>
  </si>
  <si>
    <t>замена стояка ГВСкв №. 1 Итог</t>
  </si>
  <si>
    <t>замена стояка ГВСкв №. 1</t>
  </si>
  <si>
    <t>замена муфты Итог</t>
  </si>
  <si>
    <t>замена муфты</t>
  </si>
  <si>
    <t>замена врезки в квартире в полипропилене Итог</t>
  </si>
  <si>
    <t>замена врезки в квартире в полипропилене</t>
  </si>
  <si>
    <t>замена вентиля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</si>
  <si>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</si>
  <si>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</si>
  <si>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</si>
  <si>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</si>
  <si>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</si>
  <si>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</si>
  <si>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</si>
  <si>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</si>
  <si>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</si>
  <si>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</si>
  <si>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Установка почтовых ящиков 5и секционных Итог</t>
  </si>
  <si>
    <t>Установка почтовых ящиков 5и секционных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</si>
  <si>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</si>
  <si>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</si>
  <si>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</si>
  <si>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</si>
  <si>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</si>
  <si>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</si>
  <si>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</si>
  <si>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</si>
  <si>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</si>
  <si>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</si>
  <si>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</si>
  <si>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</si>
  <si>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</si>
  <si>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</si>
  <si>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</si>
  <si>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</si>
  <si>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</si>
  <si>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</si>
  <si>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</si>
  <si>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</si>
  <si>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</si>
  <si>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</si>
  <si>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</si>
  <si>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</si>
  <si>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</si>
  <si>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50 мм Итог</t>
  </si>
  <si>
    <t>Смена труб канализации д. 50 мм</t>
  </si>
  <si>
    <t>Смена труб канализации д. 100 Итог</t>
  </si>
  <si>
    <t>Смена труб канализации д. 100</t>
  </si>
  <si>
    <t>Смена труб ППР д. 20 (без сварочных работ/ХВС,ГВС) Итог</t>
  </si>
  <si>
    <t>Смена труб ППР д. 20 (без сварочных работ/ХВС,ГВС)</t>
  </si>
  <si>
    <t>Смена труб ГВС д. 32 мм Итог</t>
  </si>
  <si>
    <t>Смена труб ГВС д. 32 мм</t>
  </si>
  <si>
    <t>Смена вентиля до 20 мм. (с материалом) Итог</t>
  </si>
  <si>
    <t>Ремонт перегородок Итог</t>
  </si>
  <si>
    <t>Ремонт перегородок</t>
  </si>
  <si>
    <t>Ремонт вентшахты Итог</t>
  </si>
  <si>
    <t>Ремонт вентшахты</t>
  </si>
  <si>
    <t>Ремонт вентилей д.20-32 Итог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</si>
  <si>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</si>
  <si>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</si>
  <si>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</si>
  <si>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Подключение системы отопления Итог</t>
  </si>
  <si>
    <t>Отогрев стояков Итог</t>
  </si>
  <si>
    <t>Отогрев стояков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</si>
  <si>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</si>
  <si>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</si>
  <si>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</si>
  <si>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</si>
  <si>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</si>
  <si>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</si>
  <si>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Изготовление продухов Итог</t>
  </si>
  <si>
    <t>Изготовление продухов</t>
  </si>
  <si>
    <t>Изготовление переноски для освещения подвала ул.Бабушкина,5 Итог</t>
  </si>
  <si>
    <t>Замена электропроводки Итог</t>
  </si>
  <si>
    <t>Замена электропроводки</t>
  </si>
  <si>
    <t>Замена электропатрона (при закрытой арматуре) с материалом Итог</t>
  </si>
  <si>
    <t>Замена электропатрона (при закрытой арматуре) с ма</t>
  </si>
  <si>
    <t>Замена электропатрона (при закрытой арматуре) с материалом</t>
  </si>
  <si>
    <t>Заливка полов Итог</t>
  </si>
  <si>
    <t>Заливка полов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</si>
  <si>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</si>
  <si>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</si>
  <si>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</si>
  <si>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</si>
  <si>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</si>
  <si>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</si>
  <si>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</si>
  <si>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</si>
  <si>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</si>
  <si>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</si>
  <si>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</si>
  <si>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</si>
  <si>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</si>
  <si>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</si>
  <si>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</si>
  <si>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</si>
  <si>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БАБУШКИНА ул. д.5                                            </t>
  </si>
  <si>
    <t xml:space="preserve">Накопительная по работам за период c  01.02. 182 по  31.12.2018 г.                                                                                  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</si>
  <si>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</si>
  <si>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</si>
  <si>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</si>
  <si>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</si>
  <si>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15. Прочая работа (услуга) 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</si>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</sst>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3" xfId="0" applyFill="1" applyBorder="1"/>
    <xf numFmtId="0" fontId="10" fillId="0" borderId="3" xfId="0" applyFont="1" applyFill="1" applyBorder="1"/>
    <xf numFmtId="0" fontId="10" fillId="0" borderId="3" xfId="0" applyNumberFormat="1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2" fillId="4" borderId="0" xfId="0" applyFont="1" applyFill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43" fontId="8" fillId="4" borderId="2" xfId="2" applyFont="1" applyFill="1" applyBorder="1" applyAlignment="1">
      <alignment horizontal="center" vertical="center" wrapText="1"/>
    </xf>
    <xf numFmtId="43" fontId="9" fillId="4" borderId="2" xfId="2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43" fontId="7" fillId="4" borderId="2" xfId="2" applyFont="1" applyFill="1" applyBorder="1" applyAlignment="1">
      <alignment horizontal="center" vertical="center" wrapText="1"/>
    </xf>
    <xf numFmtId="43" fontId="3" fillId="4" borderId="2" xfId="2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horizontal="center" vertical="center" wrapText="1"/>
    </xf>
    <xf numFmtId="2" fontId="2" fillId="4" borderId="0" xfId="0" applyNumberFormat="1" applyFont="1" applyFill="1" applyAlignment="1">
      <alignment horizontal="center" wrapText="1"/>
    </xf>
    <xf numFmtId="0" fontId="0" fillId="4" borderId="3" xfId="0" applyFill="1" applyBorder="1"/>
    <xf numFmtId="0" fontId="0" fillId="4" borderId="0" xfId="0" applyFill="1"/>
    <xf numFmtId="164" fontId="5" fillId="4" borderId="2" xfId="0" applyNumberFormat="1" applyFont="1" applyFill="1" applyBorder="1" applyAlignment="1">
      <alignment horizontal="center" vertical="center" wrapText="1"/>
    </xf>
    <xf numFmtId="43" fontId="5" fillId="4" borderId="2" xfId="2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3" fillId="4" borderId="2" xfId="2" applyFont="1" applyFill="1" applyBorder="1" applyAlignment="1">
      <alignment horizontal="center"/>
    </xf>
    <xf numFmtId="43" fontId="2" fillId="4" borderId="2" xfId="2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43" fontId="2" fillId="4" borderId="2" xfId="2" applyFont="1" applyFill="1" applyBorder="1" applyAlignment="1">
      <alignment horizontal="center" vertical="center"/>
    </xf>
    <xf numFmtId="0" fontId="2" fillId="4" borderId="0" xfId="0" applyFont="1" applyFill="1"/>
    <xf numFmtId="0" fontId="3" fillId="4" borderId="2" xfId="0" applyFont="1" applyFill="1" applyBorder="1" applyAlignment="1">
      <alignment horizontal="left" vertical="center"/>
    </xf>
    <xf numFmtId="164" fontId="3" fillId="4" borderId="2" xfId="2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/>
    <xf numFmtId="43" fontId="2" fillId="4" borderId="0" xfId="2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43" fontId="3" fillId="4" borderId="0" xfId="2" applyFont="1" applyFill="1" applyBorder="1" applyAlignment="1">
      <alignment horizontal="center" vertical="center" wrapText="1"/>
    </xf>
    <xf numFmtId="43" fontId="2" fillId="4" borderId="0" xfId="2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43" fontId="5" fillId="4" borderId="0" xfId="2" applyFont="1" applyFill="1" applyBorder="1" applyAlignment="1">
      <alignment horizontal="center" vertical="center" wrapText="1"/>
    </xf>
    <xf numFmtId="164" fontId="3" fillId="4" borderId="0" xfId="2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43" fontId="2" fillId="4" borderId="0" xfId="2" applyFont="1" applyFill="1" applyAlignment="1">
      <alignment horizontal="center" vertical="center" wrapText="1"/>
    </xf>
    <xf numFmtId="0" fontId="7" fillId="4" borderId="2" xfId="1" applyFont="1" applyFill="1" applyBorder="1" applyAlignment="1">
      <alignment horizontal="left" vertical="center" wrapText="1"/>
    </xf>
    <xf numFmtId="164" fontId="7" fillId="4" borderId="2" xfId="1" applyNumberFormat="1" applyFont="1" applyFill="1" applyBorder="1" applyAlignment="1">
      <alignment horizontal="center" vertical="center" wrapText="1"/>
    </xf>
    <xf numFmtId="0" fontId="0" fillId="4" borderId="7" xfId="0" applyFill="1" applyBorder="1"/>
    <xf numFmtId="0" fontId="5" fillId="4" borderId="8" xfId="0" applyFont="1" applyFill="1" applyBorder="1" applyAlignment="1">
      <alignment horizontal="left" vertical="center" wrapText="1"/>
    </xf>
    <xf numFmtId="164" fontId="5" fillId="4" borderId="8" xfId="0" applyNumberFormat="1" applyFont="1" applyFill="1" applyBorder="1" applyAlignment="1">
      <alignment horizontal="center" vertical="center"/>
    </xf>
    <xf numFmtId="43" fontId="5" fillId="4" borderId="8" xfId="2" applyFont="1" applyFill="1" applyBorder="1" applyAlignment="1">
      <alignment horizontal="center" vertical="center"/>
    </xf>
    <xf numFmtId="43" fontId="5" fillId="4" borderId="8" xfId="2" applyFont="1" applyFill="1" applyBorder="1" applyAlignment="1">
      <alignment horizontal="center" vertical="center" wrapText="1"/>
    </xf>
    <xf numFmtId="0" fontId="3" fillId="4" borderId="2" xfId="0" applyFont="1" applyFill="1" applyBorder="1"/>
    <xf numFmtId="43" fontId="3" fillId="4" borderId="2" xfId="0" applyNumberFormat="1" applyFont="1" applyFill="1" applyBorder="1"/>
    <xf numFmtId="0" fontId="6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>
      <selection activeCell="A9" sqref="A9"/>
    </sheetView>
  </sheetViews>
  <sheetFormatPr defaultRowHeight="15" outlineLevelRow="2"/>
  <cols>
    <col min="1" max="1" width="59.5703125" style="46" customWidth="1"/>
    <col min="2" max="2" width="15.5703125" style="47" hidden="1" customWidth="1"/>
    <col min="3" max="3" width="17.42578125" style="48" customWidth="1"/>
    <col min="4" max="4" width="9.28515625" style="48" customWidth="1"/>
    <col min="5" max="5" width="14.42578125" style="48" customWidth="1"/>
    <col min="6" max="6" width="17.28515625" style="7" customWidth="1"/>
    <col min="7" max="16384" width="9.140625" style="7"/>
  </cols>
  <sheetData>
    <row r="1" spans="1:6" ht="46.5" customHeight="1">
      <c r="A1" s="58" t="s">
        <v>9</v>
      </c>
      <c r="B1" s="58"/>
      <c r="C1" s="58"/>
      <c r="D1" s="58"/>
      <c r="E1" s="58"/>
    </row>
    <row r="2" spans="1:6" ht="17.25" customHeight="1">
      <c r="A2" s="8" t="s">
        <v>40</v>
      </c>
      <c r="B2" s="9" t="s">
        <v>8</v>
      </c>
      <c r="C2" s="60" t="s">
        <v>50</v>
      </c>
      <c r="D2" s="60"/>
      <c r="E2" s="60"/>
    </row>
    <row r="3" spans="1:6" ht="57">
      <c r="A3" s="10" t="s">
        <v>3</v>
      </c>
      <c r="B3" s="11" t="s">
        <v>0</v>
      </c>
      <c r="C3" s="12" t="s">
        <v>27</v>
      </c>
      <c r="D3" s="13" t="s">
        <v>1</v>
      </c>
      <c r="E3" s="12" t="s">
        <v>2</v>
      </c>
    </row>
    <row r="4" spans="1:6">
      <c r="A4" s="10" t="s">
        <v>51</v>
      </c>
      <c r="B4" s="11"/>
      <c r="C4" s="12">
        <v>60016.303400000092</v>
      </c>
      <c r="D4" s="13"/>
      <c r="E4" s="12"/>
    </row>
    <row r="5" spans="1:6">
      <c r="A5" s="61" t="s">
        <v>179</v>
      </c>
      <c r="B5" s="62"/>
      <c r="C5" s="62"/>
      <c r="D5" s="62"/>
      <c r="E5" s="63"/>
    </row>
    <row r="6" spans="1:6" ht="18" customHeight="1">
      <c r="A6" s="10" t="s">
        <v>52</v>
      </c>
      <c r="B6" s="11"/>
      <c r="C6" s="12">
        <v>918332.12</v>
      </c>
      <c r="D6" s="13"/>
      <c r="E6" s="12"/>
    </row>
    <row r="7" spans="1:6" ht="16.5" customHeight="1">
      <c r="A7" s="10" t="s">
        <v>53</v>
      </c>
      <c r="B7" s="11"/>
      <c r="C7" s="12">
        <v>887170.8</v>
      </c>
      <c r="D7" s="13"/>
      <c r="E7" s="12"/>
    </row>
    <row r="8" spans="1:6">
      <c r="A8" s="10" t="s">
        <v>182</v>
      </c>
      <c r="B8" s="11"/>
      <c r="C8" s="12">
        <f>C7-C6</f>
        <v>-31161.319999999949</v>
      </c>
      <c r="D8" s="13"/>
      <c r="E8" s="12"/>
    </row>
    <row r="9" spans="1:6">
      <c r="A9" s="10" t="s">
        <v>10</v>
      </c>
      <c r="B9" s="11"/>
      <c r="C9" s="12">
        <f>C10</f>
        <v>13543.68</v>
      </c>
      <c r="D9" s="13"/>
      <c r="E9" s="12"/>
    </row>
    <row r="10" spans="1:6">
      <c r="A10" s="49" t="s">
        <v>11</v>
      </c>
      <c r="B10" s="50"/>
      <c r="C10" s="16">
        <f>528.64*12+600*12</f>
        <v>13543.68</v>
      </c>
      <c r="D10" s="13"/>
      <c r="E10" s="16"/>
    </row>
    <row r="11" spans="1:6">
      <c r="A11" s="14" t="s">
        <v>54</v>
      </c>
      <c r="B11" s="15"/>
      <c r="C11" s="12">
        <f>C6+C9</f>
        <v>931875.8</v>
      </c>
      <c r="D11" s="16"/>
      <c r="E11" s="16"/>
    </row>
    <row r="12" spans="1:6">
      <c r="A12" s="59" t="s">
        <v>12</v>
      </c>
      <c r="B12" s="59"/>
      <c r="C12" s="59"/>
      <c r="D12" s="59"/>
      <c r="E12" s="59"/>
    </row>
    <row r="13" spans="1:6" ht="29.25" thickBot="1">
      <c r="A13" s="8" t="s">
        <v>14</v>
      </c>
      <c r="B13" s="9" t="e">
        <f>#REF!</f>
        <v>#REF!</v>
      </c>
      <c r="C13" s="17">
        <f>C14+C15</f>
        <v>144817.84</v>
      </c>
      <c r="D13" s="18"/>
      <c r="E13" s="18"/>
      <c r="F13" s="19"/>
    </row>
    <row r="14" spans="1:6" s="21" customFormat="1" ht="15.75" outlineLevel="2" thickBot="1">
      <c r="A14" s="20" t="s">
        <v>102</v>
      </c>
      <c r="B14" s="20" t="s">
        <v>101</v>
      </c>
      <c r="C14" s="20">
        <v>74930.06</v>
      </c>
      <c r="D14" s="20" t="s">
        <v>4</v>
      </c>
      <c r="E14" s="20">
        <v>19615.2</v>
      </c>
    </row>
    <row r="15" spans="1:6" s="21" customFormat="1" ht="15.75" outlineLevel="2" thickBot="1">
      <c r="A15" s="20" t="s">
        <v>99</v>
      </c>
      <c r="B15" s="20" t="s">
        <v>98</v>
      </c>
      <c r="C15" s="20">
        <v>69887.78</v>
      </c>
      <c r="D15" s="20" t="s">
        <v>4</v>
      </c>
      <c r="E15" s="20">
        <v>19631.400000000001</v>
      </c>
    </row>
    <row r="16" spans="1:6" ht="29.25" thickBot="1">
      <c r="A16" s="8" t="s">
        <v>15</v>
      </c>
      <c r="B16" s="9" t="e">
        <f>#REF!</f>
        <v>#REF!</v>
      </c>
      <c r="C16" s="17">
        <f>C17+C18</f>
        <v>56118.6</v>
      </c>
      <c r="D16" s="18"/>
      <c r="E16" s="18"/>
    </row>
    <row r="17" spans="1:7" s="21" customFormat="1" ht="15.75" outlineLevel="2" thickBot="1">
      <c r="A17" s="20" t="s">
        <v>111</v>
      </c>
      <c r="B17" s="20" t="s">
        <v>111</v>
      </c>
      <c r="C17" s="20">
        <v>24342.959999999999</v>
      </c>
      <c r="D17" s="20" t="s">
        <v>4</v>
      </c>
      <c r="E17" s="20">
        <v>19631.400000000001</v>
      </c>
    </row>
    <row r="18" spans="1:7" s="21" customFormat="1" ht="15.75" outlineLevel="2" thickBot="1">
      <c r="A18" s="20" t="s">
        <v>109</v>
      </c>
      <c r="B18" s="20" t="s">
        <v>109</v>
      </c>
      <c r="C18" s="20">
        <v>31775.64</v>
      </c>
      <c r="D18" s="20" t="s">
        <v>4</v>
      </c>
      <c r="E18" s="20">
        <v>19614.599999999999</v>
      </c>
    </row>
    <row r="19" spans="1:7" ht="29.25" thickBot="1">
      <c r="A19" s="8" t="s">
        <v>16</v>
      </c>
      <c r="B19" s="22" t="e">
        <f>#REF!+#REF!</f>
        <v>#REF!</v>
      </c>
      <c r="C19" s="17">
        <f>C20+C21</f>
        <v>85273</v>
      </c>
      <c r="D19" s="23"/>
      <c r="E19" s="18"/>
    </row>
    <row r="20" spans="1:7" s="21" customFormat="1" ht="15.75" outlineLevel="2" thickBot="1">
      <c r="A20" s="20" t="s">
        <v>169</v>
      </c>
      <c r="B20" s="20" t="s">
        <v>169</v>
      </c>
      <c r="C20" s="20">
        <v>42555.8</v>
      </c>
      <c r="D20" s="20" t="s">
        <v>13</v>
      </c>
      <c r="E20" s="20">
        <v>791</v>
      </c>
    </row>
    <row r="21" spans="1:7" s="21" customFormat="1" ht="15.75" outlineLevel="2" thickBot="1">
      <c r="A21" s="20" t="s">
        <v>167</v>
      </c>
      <c r="B21" s="20" t="s">
        <v>167</v>
      </c>
      <c r="C21" s="20">
        <v>42717.2</v>
      </c>
      <c r="D21" s="20" t="s">
        <v>13</v>
      </c>
      <c r="E21" s="20">
        <v>794</v>
      </c>
    </row>
    <row r="22" spans="1:7" ht="43.5" thickBot="1">
      <c r="A22" s="8" t="s">
        <v>17</v>
      </c>
      <c r="B22" s="9"/>
      <c r="C22" s="17">
        <f>C23+C24+C25+C26+C27+C28</f>
        <v>16795.419999999998</v>
      </c>
      <c r="D22" s="18"/>
      <c r="E22" s="18"/>
    </row>
    <row r="23" spans="1:7" s="21" customFormat="1" ht="15.75" outlineLevel="2" thickBot="1">
      <c r="A23" s="20" t="s">
        <v>164</v>
      </c>
      <c r="B23" s="20" t="s">
        <v>164</v>
      </c>
      <c r="C23" s="20">
        <v>1570.52</v>
      </c>
      <c r="D23" s="20" t="s">
        <v>4</v>
      </c>
      <c r="E23" s="20">
        <v>19631.400000000001</v>
      </c>
    </row>
    <row r="24" spans="1:7" s="21" customFormat="1" ht="15.75" outlineLevel="2" thickBot="1">
      <c r="A24" s="20" t="s">
        <v>162</v>
      </c>
      <c r="B24" s="20" t="s">
        <v>161</v>
      </c>
      <c r="C24" s="20">
        <v>1765.37</v>
      </c>
      <c r="D24" s="20" t="s">
        <v>4</v>
      </c>
      <c r="E24" s="20">
        <v>19615.2</v>
      </c>
    </row>
    <row r="25" spans="1:7" s="21" customFormat="1" ht="15.75" outlineLevel="2" thickBot="1">
      <c r="A25" s="20" t="s">
        <v>93</v>
      </c>
      <c r="B25" s="20" t="s">
        <v>93</v>
      </c>
      <c r="C25" s="20">
        <v>1491.98</v>
      </c>
      <c r="D25" s="20" t="s">
        <v>4</v>
      </c>
      <c r="E25" s="20">
        <v>19631.400000000001</v>
      </c>
    </row>
    <row r="26" spans="1:7" s="21" customFormat="1" ht="15.75" outlineLevel="2" thickBot="1">
      <c r="A26" s="20" t="s">
        <v>91</v>
      </c>
      <c r="B26" s="20" t="s">
        <v>90</v>
      </c>
      <c r="C26" s="20">
        <v>1569.22</v>
      </c>
      <c r="D26" s="20" t="s">
        <v>4</v>
      </c>
      <c r="E26" s="20">
        <v>19615.2</v>
      </c>
    </row>
    <row r="27" spans="1:7" s="21" customFormat="1" ht="15.75" outlineLevel="2" thickBot="1">
      <c r="A27" s="20" t="s">
        <v>18</v>
      </c>
      <c r="B27" s="20" t="s">
        <v>19</v>
      </c>
      <c r="C27" s="20">
        <v>2748.4</v>
      </c>
      <c r="D27" s="20" t="s">
        <v>4</v>
      </c>
      <c r="E27" s="20">
        <v>19631.400000000001</v>
      </c>
    </row>
    <row r="28" spans="1:7" s="21" customFormat="1" ht="15.75" outlineLevel="2" thickBot="1">
      <c r="A28" s="20" t="s">
        <v>87</v>
      </c>
      <c r="B28" s="20" t="s">
        <v>86</v>
      </c>
      <c r="C28" s="20">
        <v>7649.93</v>
      </c>
      <c r="D28" s="20" t="s">
        <v>4</v>
      </c>
      <c r="E28" s="20">
        <v>19615.2</v>
      </c>
    </row>
    <row r="29" spans="1:7" ht="44.25" customHeight="1" outlineLevel="1" thickBot="1">
      <c r="A29" s="8" t="s">
        <v>21</v>
      </c>
      <c r="B29" s="24"/>
      <c r="C29" s="25">
        <f>SUM(C30:C41)</f>
        <v>20385.64</v>
      </c>
      <c r="D29" s="26"/>
      <c r="E29" s="26"/>
      <c r="F29" s="19"/>
      <c r="G29" s="19"/>
    </row>
    <row r="30" spans="1:7" s="21" customFormat="1" ht="15.75" outlineLevel="2" thickBot="1">
      <c r="A30" s="20" t="s">
        <v>157</v>
      </c>
      <c r="B30" s="20" t="s">
        <v>157</v>
      </c>
      <c r="C30" s="20">
        <v>1420.07</v>
      </c>
      <c r="D30" s="20" t="s">
        <v>4</v>
      </c>
      <c r="E30" s="20">
        <v>1.8</v>
      </c>
    </row>
    <row r="31" spans="1:7" s="21" customFormat="1" ht="15.75" outlineLevel="2" thickBot="1">
      <c r="A31" s="20" t="s">
        <v>155</v>
      </c>
      <c r="B31" s="20" t="s">
        <v>154</v>
      </c>
      <c r="C31" s="20">
        <v>215.6</v>
      </c>
      <c r="D31" s="20" t="s">
        <v>5</v>
      </c>
      <c r="E31" s="20">
        <v>1</v>
      </c>
    </row>
    <row r="32" spans="1:7" s="21" customFormat="1" ht="15.75" outlineLevel="2" thickBot="1">
      <c r="A32" s="20" t="s">
        <v>152</v>
      </c>
      <c r="B32" s="20" t="s">
        <v>152</v>
      </c>
      <c r="C32" s="20">
        <v>35.81</v>
      </c>
      <c r="D32" s="20" t="s">
        <v>6</v>
      </c>
      <c r="E32" s="20">
        <v>0.2</v>
      </c>
    </row>
    <row r="33" spans="1:5" s="21" customFormat="1" ht="15.75" outlineLevel="2" thickBot="1">
      <c r="A33" s="20" t="s">
        <v>42</v>
      </c>
      <c r="B33" s="20" t="s">
        <v>43</v>
      </c>
      <c r="C33" s="20">
        <v>1337.17</v>
      </c>
      <c r="D33" s="20" t="s">
        <v>5</v>
      </c>
      <c r="E33" s="20">
        <v>1</v>
      </c>
    </row>
    <row r="34" spans="1:5" s="21" customFormat="1" ht="15.75" outlineLevel="2" thickBot="1">
      <c r="A34" s="20" t="s">
        <v>149</v>
      </c>
      <c r="B34" s="20" t="s">
        <v>149</v>
      </c>
      <c r="C34" s="20">
        <v>2042.12</v>
      </c>
      <c r="D34" s="20" t="s">
        <v>5</v>
      </c>
      <c r="E34" s="20">
        <v>1</v>
      </c>
    </row>
    <row r="35" spans="1:5" s="21" customFormat="1" ht="15.75" outlineLevel="2" thickBot="1">
      <c r="A35" s="20" t="s">
        <v>138</v>
      </c>
      <c r="B35" s="20" t="s">
        <v>137</v>
      </c>
      <c r="C35" s="20">
        <v>275.10000000000002</v>
      </c>
      <c r="D35" s="20" t="s">
        <v>5</v>
      </c>
      <c r="E35" s="20">
        <v>1</v>
      </c>
    </row>
    <row r="36" spans="1:5" s="21" customFormat="1" ht="15.75" outlineLevel="2" thickBot="1">
      <c r="A36" s="20" t="s">
        <v>132</v>
      </c>
      <c r="B36" s="20" t="s">
        <v>132</v>
      </c>
      <c r="C36" s="20">
        <v>542.01</v>
      </c>
      <c r="D36" s="20" t="s">
        <v>4</v>
      </c>
      <c r="E36" s="20">
        <v>1</v>
      </c>
    </row>
    <row r="37" spans="1:5" s="21" customFormat="1" ht="15.75" outlineLevel="2" thickBot="1">
      <c r="A37" s="20" t="s">
        <v>96</v>
      </c>
      <c r="B37" s="20" t="s">
        <v>96</v>
      </c>
      <c r="C37" s="20">
        <v>9607.24</v>
      </c>
      <c r="D37" s="20" t="s">
        <v>5</v>
      </c>
      <c r="E37" s="20">
        <v>4</v>
      </c>
    </row>
    <row r="38" spans="1:5" s="21" customFormat="1" ht="15.75" outlineLevel="2" thickBot="1">
      <c r="A38" s="20" t="s">
        <v>41</v>
      </c>
      <c r="B38" s="20" t="s">
        <v>41</v>
      </c>
      <c r="C38" s="20">
        <v>347.72</v>
      </c>
      <c r="D38" s="20" t="s">
        <v>5</v>
      </c>
      <c r="E38" s="20">
        <v>4</v>
      </c>
    </row>
    <row r="39" spans="1:5" s="21" customFormat="1" ht="15.75" outlineLevel="2" thickBot="1">
      <c r="A39" s="20" t="s">
        <v>74</v>
      </c>
      <c r="B39" s="20" t="s">
        <v>73</v>
      </c>
      <c r="C39" s="20">
        <v>1774.48</v>
      </c>
      <c r="D39" s="20" t="s">
        <v>33</v>
      </c>
      <c r="E39" s="20">
        <v>2</v>
      </c>
    </row>
    <row r="40" spans="1:5" s="21" customFormat="1" ht="15.75" outlineLevel="2" thickBot="1">
      <c r="A40" s="20" t="s">
        <v>64</v>
      </c>
      <c r="B40" s="20" t="s">
        <v>64</v>
      </c>
      <c r="C40" s="20">
        <v>389.32</v>
      </c>
      <c r="D40" s="20" t="s">
        <v>5</v>
      </c>
      <c r="E40" s="20">
        <v>2</v>
      </c>
    </row>
    <row r="41" spans="1:5" s="21" customFormat="1" ht="15.75" outlineLevel="2" thickBot="1">
      <c r="A41" s="20" t="s">
        <v>62</v>
      </c>
      <c r="B41" s="20" t="s">
        <v>62</v>
      </c>
      <c r="C41" s="20">
        <v>2399</v>
      </c>
      <c r="D41" s="20" t="s">
        <v>61</v>
      </c>
      <c r="E41" s="20">
        <v>4</v>
      </c>
    </row>
    <row r="42" spans="1:5" s="30" customFormat="1" ht="57.75" outlineLevel="2" thickBot="1">
      <c r="A42" s="8" t="s">
        <v>22</v>
      </c>
      <c r="B42" s="27" t="e">
        <f>SUM(#REF!)</f>
        <v>#REF!</v>
      </c>
      <c r="C42" s="28">
        <f>SUM(C43:C64)</f>
        <v>91154.979999999981</v>
      </c>
      <c r="D42" s="29"/>
      <c r="E42" s="29"/>
    </row>
    <row r="43" spans="1:5" s="21" customFormat="1" ht="15.75" outlineLevel="2" thickBot="1">
      <c r="A43" s="20" t="s">
        <v>47</v>
      </c>
      <c r="B43" s="20" t="s">
        <v>47</v>
      </c>
      <c r="C43" s="20">
        <v>484.53</v>
      </c>
      <c r="D43" s="20" t="s">
        <v>48</v>
      </c>
      <c r="E43" s="20">
        <v>1</v>
      </c>
    </row>
    <row r="44" spans="1:5" s="21" customFormat="1" ht="15.75" outlineLevel="2" thickBot="1">
      <c r="A44" s="20" t="s">
        <v>34</v>
      </c>
      <c r="B44" s="20" t="s">
        <v>34</v>
      </c>
      <c r="C44" s="20">
        <v>12949.76</v>
      </c>
      <c r="D44" s="20" t="s">
        <v>35</v>
      </c>
      <c r="E44" s="20">
        <v>16</v>
      </c>
    </row>
    <row r="45" spans="1:5" s="21" customFormat="1" ht="15.75" outlineLevel="2" thickBot="1">
      <c r="A45" s="20" t="s">
        <v>141</v>
      </c>
      <c r="B45" s="20" t="s">
        <v>141</v>
      </c>
      <c r="C45" s="20">
        <v>2714.22</v>
      </c>
      <c r="D45" s="20" t="s">
        <v>61</v>
      </c>
      <c r="E45" s="20">
        <v>2</v>
      </c>
    </row>
    <row r="46" spans="1:5" s="21" customFormat="1" ht="15.75" outlineLevel="2" thickBot="1">
      <c r="A46" s="20" t="s">
        <v>26</v>
      </c>
      <c r="B46" s="20" t="s">
        <v>26</v>
      </c>
      <c r="C46" s="20">
        <v>289.19</v>
      </c>
      <c r="D46" s="20" t="s">
        <v>5</v>
      </c>
      <c r="E46" s="20">
        <v>1</v>
      </c>
    </row>
    <row r="47" spans="1:5" s="21" customFormat="1" ht="15.75" outlineLevel="2" thickBot="1">
      <c r="A47" s="20" t="s">
        <v>44</v>
      </c>
      <c r="B47" s="20" t="s">
        <v>44</v>
      </c>
      <c r="C47" s="20">
        <v>767.26</v>
      </c>
      <c r="D47" s="20" t="s">
        <v>5</v>
      </c>
      <c r="E47" s="20">
        <v>2</v>
      </c>
    </row>
    <row r="48" spans="1:5" s="21" customFormat="1" ht="15.75" outlineLevel="2" thickBot="1">
      <c r="A48" s="20" t="s">
        <v>45</v>
      </c>
      <c r="B48" s="20" t="s">
        <v>45</v>
      </c>
      <c r="C48" s="20">
        <v>1918.9</v>
      </c>
      <c r="D48" s="20" t="s">
        <v>5</v>
      </c>
      <c r="E48" s="20">
        <v>1</v>
      </c>
    </row>
    <row r="49" spans="1:5" s="21" customFormat="1" ht="15.75" outlineLevel="2" thickBot="1">
      <c r="A49" s="20" t="s">
        <v>129</v>
      </c>
      <c r="B49" s="20" t="s">
        <v>129</v>
      </c>
      <c r="C49" s="20">
        <v>21675.84</v>
      </c>
      <c r="D49" s="20" t="s">
        <v>6</v>
      </c>
      <c r="E49" s="20">
        <v>24</v>
      </c>
    </row>
    <row r="50" spans="1:5" s="21" customFormat="1" ht="15.75" outlineLevel="2" thickBot="1">
      <c r="A50" s="20" t="s">
        <v>127</v>
      </c>
      <c r="B50" s="20" t="s">
        <v>127</v>
      </c>
      <c r="C50" s="20">
        <v>5245.28</v>
      </c>
      <c r="D50" s="20" t="s">
        <v>6</v>
      </c>
      <c r="E50" s="20">
        <v>7.5</v>
      </c>
    </row>
    <row r="51" spans="1:5" s="21" customFormat="1" ht="15.75" outlineLevel="2" thickBot="1">
      <c r="A51" s="20" t="s">
        <v>125</v>
      </c>
      <c r="B51" s="20" t="s">
        <v>125</v>
      </c>
      <c r="C51" s="20">
        <v>4386.6000000000004</v>
      </c>
      <c r="D51" s="20" t="s">
        <v>6</v>
      </c>
      <c r="E51" s="20">
        <v>4</v>
      </c>
    </row>
    <row r="52" spans="1:5" s="21" customFormat="1" ht="15.75" outlineLevel="2" thickBot="1">
      <c r="A52" s="20" t="s">
        <v>123</v>
      </c>
      <c r="B52" s="20" t="s">
        <v>123</v>
      </c>
      <c r="C52" s="20">
        <v>2636.1</v>
      </c>
      <c r="D52" s="20" t="s">
        <v>6</v>
      </c>
      <c r="E52" s="20">
        <v>3</v>
      </c>
    </row>
    <row r="53" spans="1:5" s="21" customFormat="1" ht="15.75" outlineLevel="2" thickBot="1">
      <c r="A53" s="20" t="s">
        <v>36</v>
      </c>
      <c r="B53" s="20" t="s">
        <v>36</v>
      </c>
      <c r="C53" s="20">
        <v>718.4</v>
      </c>
      <c r="D53" s="20" t="s">
        <v>5</v>
      </c>
      <c r="E53" s="20">
        <v>4</v>
      </c>
    </row>
    <row r="54" spans="1:5" s="21" customFormat="1" ht="15.75" outlineLevel="2" thickBot="1">
      <c r="A54" s="20" t="s">
        <v>37</v>
      </c>
      <c r="B54" s="20" t="s">
        <v>37</v>
      </c>
      <c r="C54" s="20">
        <v>1676.26</v>
      </c>
      <c r="D54" s="20" t="s">
        <v>5</v>
      </c>
      <c r="E54" s="20">
        <v>2</v>
      </c>
    </row>
    <row r="55" spans="1:5" s="21" customFormat="1" ht="15.75" outlineLevel="2" thickBot="1">
      <c r="A55" s="20" t="s">
        <v>83</v>
      </c>
      <c r="B55" s="20" t="s">
        <v>83</v>
      </c>
      <c r="C55" s="20">
        <v>939.41</v>
      </c>
      <c r="D55" s="20" t="s">
        <v>5</v>
      </c>
      <c r="E55" s="20">
        <v>1</v>
      </c>
    </row>
    <row r="56" spans="1:5" s="21" customFormat="1" ht="15.75" outlineLevel="2" thickBot="1">
      <c r="A56" s="20" t="s">
        <v>81</v>
      </c>
      <c r="B56" s="20" t="s">
        <v>81</v>
      </c>
      <c r="C56" s="20">
        <v>987.14</v>
      </c>
      <c r="D56" s="20" t="s">
        <v>5</v>
      </c>
      <c r="E56" s="20">
        <v>1</v>
      </c>
    </row>
    <row r="57" spans="1:5" s="21" customFormat="1" ht="15.75" outlineLevel="2" thickBot="1">
      <c r="A57" s="20" t="s">
        <v>79</v>
      </c>
      <c r="B57" s="20" t="s">
        <v>79</v>
      </c>
      <c r="C57" s="20">
        <v>6907</v>
      </c>
      <c r="D57" s="20" t="s">
        <v>35</v>
      </c>
      <c r="E57" s="20">
        <v>1</v>
      </c>
    </row>
    <row r="58" spans="1:5" s="21" customFormat="1" ht="15.75" outlineLevel="2" thickBot="1">
      <c r="A58" s="20" t="s">
        <v>77</v>
      </c>
      <c r="B58" s="20" t="s">
        <v>77</v>
      </c>
      <c r="C58" s="20">
        <v>13182</v>
      </c>
      <c r="D58" s="20" t="s">
        <v>35</v>
      </c>
      <c r="E58" s="20">
        <v>1</v>
      </c>
    </row>
    <row r="59" spans="1:5" s="21" customFormat="1" ht="15.75" outlineLevel="2" thickBot="1">
      <c r="A59" s="20" t="s">
        <v>38</v>
      </c>
      <c r="B59" s="20" t="s">
        <v>38</v>
      </c>
      <c r="C59" s="20">
        <v>1890.98</v>
      </c>
      <c r="D59" s="20" t="s">
        <v>39</v>
      </c>
      <c r="E59" s="20">
        <v>7</v>
      </c>
    </row>
    <row r="60" spans="1:5" s="21" customFormat="1" ht="15.75" outlineLevel="2" thickBot="1">
      <c r="A60" s="20" t="s">
        <v>70</v>
      </c>
      <c r="B60" s="20" t="s">
        <v>70</v>
      </c>
      <c r="C60" s="20">
        <v>309.76</v>
      </c>
      <c r="D60" s="20" t="s">
        <v>5</v>
      </c>
      <c r="E60" s="20">
        <v>2</v>
      </c>
    </row>
    <row r="61" spans="1:5" s="21" customFormat="1" ht="15.75" outlineLevel="2" thickBot="1">
      <c r="A61" s="20" t="s">
        <v>68</v>
      </c>
      <c r="B61" s="20" t="s">
        <v>68</v>
      </c>
      <c r="C61" s="20">
        <v>932.54</v>
      </c>
      <c r="D61" s="20" t="s">
        <v>67</v>
      </c>
      <c r="E61" s="20">
        <v>1</v>
      </c>
    </row>
    <row r="62" spans="1:5" s="21" customFormat="1" ht="15.75" outlineLevel="2" thickBot="1">
      <c r="A62" s="20" t="s">
        <v>46</v>
      </c>
      <c r="B62" s="20" t="s">
        <v>46</v>
      </c>
      <c r="C62" s="20">
        <v>598.23</v>
      </c>
      <c r="D62" s="20" t="s">
        <v>6</v>
      </c>
      <c r="E62" s="20">
        <v>3</v>
      </c>
    </row>
    <row r="63" spans="1:5" s="21" customFormat="1" ht="15.75" outlineLevel="2" thickBot="1">
      <c r="A63" s="20" t="s">
        <v>59</v>
      </c>
      <c r="B63" s="20" t="s">
        <v>59</v>
      </c>
      <c r="C63" s="20">
        <v>9044.17</v>
      </c>
      <c r="D63" s="20" t="s">
        <v>5</v>
      </c>
      <c r="E63" s="20">
        <v>1</v>
      </c>
    </row>
    <row r="64" spans="1:5" s="21" customFormat="1" ht="15.75" outlineLevel="2" thickBot="1">
      <c r="A64" s="20" t="s">
        <v>57</v>
      </c>
      <c r="B64" s="20" t="s">
        <v>57</v>
      </c>
      <c r="C64" s="20">
        <v>901.41</v>
      </c>
      <c r="D64" s="20" t="s">
        <v>5</v>
      </c>
      <c r="E64" s="20">
        <v>1</v>
      </c>
    </row>
    <row r="65" spans="1:5" s="30" customFormat="1" ht="28.5" outlineLevel="2">
      <c r="A65" s="8" t="s">
        <v>28</v>
      </c>
      <c r="B65" s="27" t="e">
        <f>#REF!+#REF!</f>
        <v>#REF!</v>
      </c>
      <c r="C65" s="28">
        <v>0</v>
      </c>
      <c r="D65" s="29"/>
      <c r="E65" s="29"/>
    </row>
    <row r="66" spans="1:5" s="30" customFormat="1" ht="28.5" outlineLevel="2">
      <c r="A66" s="8" t="s">
        <v>29</v>
      </c>
      <c r="B66" s="27" t="e">
        <f>SUM(#REF!)</f>
        <v>#REF!</v>
      </c>
      <c r="C66" s="28">
        <v>0</v>
      </c>
      <c r="D66" s="29"/>
      <c r="E66" s="29"/>
    </row>
    <row r="67" spans="1:5" s="30" customFormat="1" ht="28.5" outlineLevel="2">
      <c r="A67" s="8" t="s">
        <v>30</v>
      </c>
      <c r="B67" s="27" t="e">
        <f>#REF!</f>
        <v>#REF!</v>
      </c>
      <c r="C67" s="28">
        <v>0</v>
      </c>
      <c r="D67" s="29"/>
      <c r="E67" s="29"/>
    </row>
    <row r="68" spans="1:5" s="30" customFormat="1" ht="29.25" outlineLevel="2" thickBot="1">
      <c r="A68" s="8" t="s">
        <v>31</v>
      </c>
      <c r="B68" s="27" t="e">
        <f>#REF!+#REF!</f>
        <v>#REF!</v>
      </c>
      <c r="C68" s="28">
        <f>C69</f>
        <v>4310.83</v>
      </c>
      <c r="D68" s="29"/>
      <c r="E68" s="29"/>
    </row>
    <row r="69" spans="1:5" s="21" customFormat="1" ht="15.75" outlineLevel="2" thickBot="1">
      <c r="A69" s="20" t="s">
        <v>134</v>
      </c>
      <c r="B69" s="20" t="s">
        <v>134</v>
      </c>
      <c r="C69" s="20">
        <v>4310.83</v>
      </c>
      <c r="D69" s="20" t="s">
        <v>5</v>
      </c>
      <c r="E69" s="20">
        <v>1</v>
      </c>
    </row>
    <row r="70" spans="1:5" s="30" customFormat="1" ht="29.25" outlineLevel="2" thickBot="1">
      <c r="A70" s="8" t="s">
        <v>32</v>
      </c>
      <c r="B70" s="27" t="str">
        <f>B71</f>
        <v>ТО газового оборудования к=0,6;0,8;0,85;0,9;1( 1,2</v>
      </c>
      <c r="C70" s="28">
        <f>C71+C72</f>
        <v>7846.08</v>
      </c>
      <c r="D70" s="29"/>
      <c r="E70" s="29"/>
    </row>
    <row r="71" spans="1:5" s="21" customFormat="1" ht="15.75" outlineLevel="2" thickBot="1">
      <c r="A71" s="20" t="s">
        <v>117</v>
      </c>
      <c r="B71" s="20" t="s">
        <v>116</v>
      </c>
      <c r="C71" s="20">
        <v>3726.89</v>
      </c>
      <c r="D71" s="20" t="s">
        <v>4</v>
      </c>
      <c r="E71" s="20">
        <v>19615.2</v>
      </c>
    </row>
    <row r="72" spans="1:5" s="21" customFormat="1" ht="15.75" outlineLevel="2" thickBot="1">
      <c r="A72" s="20" t="s">
        <v>114</v>
      </c>
      <c r="B72" s="20" t="s">
        <v>113</v>
      </c>
      <c r="C72" s="20">
        <v>4119.1899999999996</v>
      </c>
      <c r="D72" s="20" t="s">
        <v>4</v>
      </c>
      <c r="E72" s="20">
        <v>19615.2</v>
      </c>
    </row>
    <row r="73" spans="1:5" s="30" customFormat="1" ht="29.25" outlineLevel="2" thickBot="1">
      <c r="A73" s="8" t="s">
        <v>23</v>
      </c>
      <c r="B73" s="27" t="e">
        <f>B75+#REF!</f>
        <v>#VALUE!</v>
      </c>
      <c r="C73" s="28">
        <f>C74+C75</f>
        <v>22623.989999999998</v>
      </c>
      <c r="D73" s="29"/>
      <c r="E73" s="29"/>
    </row>
    <row r="74" spans="1:5" s="21" customFormat="1" ht="15.75" outlineLevel="2" thickBot="1">
      <c r="A74" s="20" t="s">
        <v>121</v>
      </c>
      <c r="B74" s="20" t="s">
        <v>121</v>
      </c>
      <c r="C74" s="20">
        <v>9285.65</v>
      </c>
      <c r="D74" s="20" t="s">
        <v>4</v>
      </c>
      <c r="E74" s="20">
        <v>19631.400000000001</v>
      </c>
    </row>
    <row r="75" spans="1:5" s="21" customFormat="1" ht="15.75" outlineLevel="2" thickBot="1">
      <c r="A75" s="20" t="s">
        <v>119</v>
      </c>
      <c r="B75" s="20" t="s">
        <v>119</v>
      </c>
      <c r="C75" s="20">
        <v>13338.34</v>
      </c>
      <c r="D75" s="20" t="s">
        <v>4</v>
      </c>
      <c r="E75" s="20">
        <v>19615.2</v>
      </c>
    </row>
    <row r="76" spans="1:5" s="30" customFormat="1" ht="43.5" outlineLevel="2" thickBot="1">
      <c r="A76" s="8" t="s">
        <v>24</v>
      </c>
      <c r="B76" s="27" t="e">
        <f>#REF!</f>
        <v>#REF!</v>
      </c>
      <c r="C76" s="28">
        <f>C77+C78</f>
        <v>1903.68</v>
      </c>
      <c r="D76" s="29"/>
      <c r="E76" s="29"/>
    </row>
    <row r="77" spans="1:5" s="21" customFormat="1" ht="15.75" outlineLevel="2" thickBot="1">
      <c r="A77" s="20" t="s">
        <v>20</v>
      </c>
      <c r="B77" s="20" t="s">
        <v>20</v>
      </c>
      <c r="C77" s="20">
        <v>951.84</v>
      </c>
      <c r="D77" s="20" t="s">
        <v>4</v>
      </c>
      <c r="E77" s="20">
        <v>661</v>
      </c>
    </row>
    <row r="78" spans="1:5" s="21" customFormat="1" ht="15.75" outlineLevel="2" thickBot="1">
      <c r="A78" s="20" t="s">
        <v>20</v>
      </c>
      <c r="B78" s="20" t="s">
        <v>20</v>
      </c>
      <c r="C78" s="20">
        <v>951.84</v>
      </c>
      <c r="D78" s="20" t="s">
        <v>4</v>
      </c>
      <c r="E78" s="20">
        <v>661</v>
      </c>
    </row>
    <row r="79" spans="1:5" s="30" customFormat="1" ht="57.75" outlineLevel="2" thickBot="1">
      <c r="A79" s="8" t="s">
        <v>25</v>
      </c>
      <c r="B79" s="27" t="e">
        <f>SUM(#REF!)</f>
        <v>#REF!</v>
      </c>
      <c r="C79" s="28">
        <f>C80+C81+C82+C83</f>
        <v>104868.11</v>
      </c>
      <c r="D79" s="29"/>
      <c r="E79" s="29"/>
    </row>
    <row r="80" spans="1:5" s="21" customFormat="1" ht="15.75" outlineLevel="2" thickBot="1">
      <c r="A80" s="20" t="s">
        <v>147</v>
      </c>
      <c r="B80" s="20" t="s">
        <v>146</v>
      </c>
      <c r="C80" s="20">
        <v>333.73</v>
      </c>
      <c r="D80" s="20" t="s">
        <v>4</v>
      </c>
      <c r="E80" s="20">
        <v>19631.400000000001</v>
      </c>
    </row>
    <row r="81" spans="1:6" s="21" customFormat="1" ht="15.75" outlineLevel="2" thickBot="1">
      <c r="A81" s="20" t="s">
        <v>144</v>
      </c>
      <c r="B81" s="20" t="s">
        <v>143</v>
      </c>
      <c r="C81" s="20">
        <v>333.46</v>
      </c>
      <c r="D81" s="20" t="s">
        <v>4</v>
      </c>
      <c r="E81" s="20">
        <v>19615.2</v>
      </c>
    </row>
    <row r="82" spans="1:6" s="21" customFormat="1" ht="15.75" outlineLevel="2" thickBot="1">
      <c r="A82" s="20" t="s">
        <v>107</v>
      </c>
      <c r="B82" s="20" t="s">
        <v>106</v>
      </c>
      <c r="C82" s="20">
        <v>55360.56</v>
      </c>
      <c r="D82" s="20" t="s">
        <v>4</v>
      </c>
      <c r="E82" s="20">
        <v>19631.400000000001</v>
      </c>
    </row>
    <row r="83" spans="1:6" s="21" customFormat="1" outlineLevel="2">
      <c r="A83" s="51" t="s">
        <v>104</v>
      </c>
      <c r="B83" s="51" t="s">
        <v>104</v>
      </c>
      <c r="C83" s="51">
        <v>48840.36</v>
      </c>
      <c r="D83" s="51" t="s">
        <v>4</v>
      </c>
      <c r="E83" s="51">
        <v>19614.599999999999</v>
      </c>
    </row>
    <row r="84" spans="1:6" s="56" customFormat="1" ht="21.75" customHeight="1" outlineLevel="2">
      <c r="A84" s="56" t="s">
        <v>180</v>
      </c>
      <c r="C84" s="57">
        <f>C85</f>
        <v>4800</v>
      </c>
    </row>
    <row r="85" spans="1:6" s="30" customFormat="1" ht="24.75" customHeight="1" outlineLevel="2">
      <c r="A85" s="52" t="s">
        <v>49</v>
      </c>
      <c r="B85" s="53">
        <f>C85/1.18</f>
        <v>4067.7966101694919</v>
      </c>
      <c r="C85" s="54">
        <f>E85*5*12</f>
        <v>4800</v>
      </c>
      <c r="D85" s="55" t="s">
        <v>7</v>
      </c>
      <c r="E85" s="54">
        <v>80</v>
      </c>
    </row>
    <row r="86" spans="1:6" s="30" customFormat="1" outlineLevel="2">
      <c r="A86" s="31" t="s">
        <v>176</v>
      </c>
      <c r="B86" s="32" t="e">
        <f>B13+B16+B19+#REF!+B42+B65+B66+B67+B68+B70+B73+B76+B79+#REF!</f>
        <v>#REF!</v>
      </c>
      <c r="C86" s="28">
        <f>C13++C16+C19+C22+C29+C42+C65+C66+C68+C70+C73+C76+C79</f>
        <v>556098.17000000004</v>
      </c>
      <c r="D86" s="29"/>
      <c r="E86" s="29"/>
    </row>
    <row r="87" spans="1:6" s="30" customFormat="1" outlineLevel="2">
      <c r="A87" s="31" t="s">
        <v>177</v>
      </c>
      <c r="B87" s="33"/>
      <c r="C87" s="28">
        <f>C86*1.18+C84</f>
        <v>660995.8406</v>
      </c>
      <c r="D87" s="29"/>
      <c r="E87" s="29"/>
    </row>
    <row r="88" spans="1:6" s="30" customFormat="1" outlineLevel="2">
      <c r="A88" s="31" t="s">
        <v>178</v>
      </c>
      <c r="B88" s="33"/>
      <c r="C88" s="28">
        <f>C4+C6+C9-C87</f>
        <v>330896.26280000014</v>
      </c>
      <c r="D88" s="29"/>
      <c r="E88" s="29"/>
    </row>
    <row r="89" spans="1:6" s="30" customFormat="1" ht="28.5" outlineLevel="2">
      <c r="A89" s="8" t="s">
        <v>181</v>
      </c>
      <c r="B89" s="27"/>
      <c r="C89" s="28">
        <f>(C88)+(C8)</f>
        <v>299734.94280000019</v>
      </c>
      <c r="D89" s="29"/>
      <c r="E89" s="29"/>
    </row>
    <row r="90" spans="1:6" s="30" customFormat="1" outlineLevel="2">
      <c r="A90" s="34"/>
      <c r="B90" s="35"/>
      <c r="C90" s="36"/>
      <c r="D90" s="36"/>
      <c r="E90" s="36"/>
    </row>
    <row r="91" spans="1:6" s="30" customFormat="1" outlineLevel="2">
      <c r="A91" s="34"/>
      <c r="B91" s="35"/>
      <c r="C91" s="36"/>
      <c r="D91" s="36"/>
      <c r="E91" s="36"/>
    </row>
    <row r="92" spans="1:6">
      <c r="A92" s="37"/>
      <c r="B92" s="38"/>
      <c r="C92" s="39"/>
      <c r="D92" s="40"/>
      <c r="E92" s="40"/>
    </row>
    <row r="93" spans="1:6">
      <c r="A93" s="41"/>
      <c r="B93" s="42"/>
      <c r="C93" s="43"/>
      <c r="D93" s="43"/>
      <c r="E93" s="43"/>
    </row>
    <row r="94" spans="1:6" s="30" customFormat="1" outlineLevel="2">
      <c r="A94" s="34"/>
      <c r="B94" s="35"/>
      <c r="C94" s="36"/>
      <c r="D94" s="36"/>
      <c r="E94" s="36"/>
    </row>
    <row r="95" spans="1:6">
      <c r="A95" s="37"/>
      <c r="B95" s="44"/>
      <c r="C95" s="39"/>
      <c r="D95" s="40"/>
      <c r="E95" s="40"/>
      <c r="F95" s="19"/>
    </row>
    <row r="96" spans="1:6" ht="16.5" customHeight="1">
      <c r="A96" s="37"/>
      <c r="B96" s="45"/>
      <c r="C96" s="39"/>
      <c r="D96" s="40"/>
      <c r="E96" s="40"/>
    </row>
    <row r="97" spans="1:5">
      <c r="A97" s="37"/>
      <c r="B97" s="45"/>
      <c r="C97" s="39"/>
      <c r="D97" s="40"/>
      <c r="E97" s="40"/>
    </row>
    <row r="98" spans="1:5">
      <c r="A98" s="37"/>
      <c r="B98" s="45"/>
      <c r="C98" s="39"/>
      <c r="D98" s="39"/>
      <c r="E98" s="40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89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9"/>
  <sheetViews>
    <sheetView topLeftCell="A97" workbookViewId="0">
      <selection activeCell="A43" sqref="A43:XFD43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175</v>
      </c>
    </row>
    <row r="3" spans="1:5">
      <c r="A3" t="s">
        <v>174</v>
      </c>
    </row>
    <row r="4" spans="1:5" ht="15.75" thickBot="1"/>
    <row r="5" spans="1:5" ht="15.75" thickBot="1">
      <c r="A5" s="4"/>
      <c r="B5" s="4" t="s">
        <v>173</v>
      </c>
      <c r="C5" s="4" t="s">
        <v>172</v>
      </c>
      <c r="D5" s="4" t="s">
        <v>171</v>
      </c>
      <c r="E5" s="4" t="s">
        <v>170</v>
      </c>
    </row>
    <row r="6" spans="1:5" s="6" customFormat="1" ht="15.75" outlineLevel="2" thickBot="1">
      <c r="A6" s="5" t="s">
        <v>169</v>
      </c>
      <c r="B6" s="5" t="s">
        <v>169</v>
      </c>
      <c r="C6" s="5">
        <v>42555.8</v>
      </c>
      <c r="D6" s="5" t="s">
        <v>13</v>
      </c>
      <c r="E6" s="5">
        <v>791</v>
      </c>
    </row>
    <row r="7" spans="1:5" ht="15.75" outlineLevel="1" thickBot="1">
      <c r="A7" s="3" t="s">
        <v>168</v>
      </c>
      <c r="B7" s="1"/>
      <c r="C7" s="1">
        <f>SUBTOTAL(9,C6:C6)</f>
        <v>42555.8</v>
      </c>
      <c r="D7" s="1"/>
      <c r="E7" s="1">
        <f>SUBTOTAL(9,E6:E6)</f>
        <v>791</v>
      </c>
    </row>
    <row r="8" spans="1:5" s="6" customFormat="1" ht="15.75" outlineLevel="2" thickBot="1">
      <c r="A8" s="5" t="s">
        <v>167</v>
      </c>
      <c r="B8" s="5" t="s">
        <v>167</v>
      </c>
      <c r="C8" s="5">
        <v>42717.2</v>
      </c>
      <c r="D8" s="5" t="s">
        <v>13</v>
      </c>
      <c r="E8" s="5">
        <v>794</v>
      </c>
    </row>
    <row r="9" spans="1:5" ht="15.75" outlineLevel="1" thickBot="1">
      <c r="A9" s="2" t="s">
        <v>166</v>
      </c>
      <c r="B9" s="1"/>
      <c r="C9" s="1">
        <f>SUBTOTAL(9,C8:C8)</f>
        <v>42717.2</v>
      </c>
      <c r="D9" s="1"/>
      <c r="E9" s="1">
        <f>SUBTOTAL(9,E8:E8)</f>
        <v>794</v>
      </c>
    </row>
    <row r="10" spans="1:5" s="6" customFormat="1" ht="15.75" outlineLevel="2" thickBot="1">
      <c r="A10" s="5" t="s">
        <v>47</v>
      </c>
      <c r="B10" s="5" t="s">
        <v>47</v>
      </c>
      <c r="C10" s="5">
        <v>484.53</v>
      </c>
      <c r="D10" s="5" t="s">
        <v>48</v>
      </c>
      <c r="E10" s="5">
        <v>1</v>
      </c>
    </row>
    <row r="11" spans="1:5" ht="15.75" outlineLevel="1" thickBot="1">
      <c r="A11" s="2" t="s">
        <v>165</v>
      </c>
      <c r="B11" s="1"/>
      <c r="C11" s="1">
        <f>SUBTOTAL(9,C10:C10)</f>
        <v>484.53</v>
      </c>
      <c r="D11" s="1"/>
      <c r="E11" s="1">
        <f>SUBTOTAL(9,E10:E10)</f>
        <v>1</v>
      </c>
    </row>
    <row r="12" spans="1:5" s="6" customFormat="1" ht="15.75" outlineLevel="2" thickBot="1">
      <c r="A12" s="5" t="s">
        <v>164</v>
      </c>
      <c r="B12" s="5" t="s">
        <v>164</v>
      </c>
      <c r="C12" s="5">
        <v>1570.52</v>
      </c>
      <c r="D12" s="5" t="s">
        <v>4</v>
      </c>
      <c r="E12" s="5">
        <v>19631.400000000001</v>
      </c>
    </row>
    <row r="13" spans="1:5" ht="15.75" outlineLevel="1" thickBot="1">
      <c r="A13" s="2" t="s">
        <v>163</v>
      </c>
      <c r="B13" s="1"/>
      <c r="C13" s="1">
        <f>SUBTOTAL(9,C12:C12)</f>
        <v>1570.52</v>
      </c>
      <c r="D13" s="1"/>
      <c r="E13" s="1">
        <f>SUBTOTAL(9,E12:E12)</f>
        <v>19631.400000000001</v>
      </c>
    </row>
    <row r="14" spans="1:5" s="6" customFormat="1" ht="15.75" outlineLevel="2" thickBot="1">
      <c r="A14" s="5" t="s">
        <v>162</v>
      </c>
      <c r="B14" s="5" t="s">
        <v>161</v>
      </c>
      <c r="C14" s="5">
        <v>1765.37</v>
      </c>
      <c r="D14" s="5" t="s">
        <v>4</v>
      </c>
      <c r="E14" s="5">
        <v>19615.2</v>
      </c>
    </row>
    <row r="15" spans="1:5" ht="15.75" outlineLevel="1" thickBot="1">
      <c r="A15" s="2" t="s">
        <v>160</v>
      </c>
      <c r="B15" s="1"/>
      <c r="C15" s="1">
        <f>SUBTOTAL(9,C14:C14)</f>
        <v>1765.37</v>
      </c>
      <c r="D15" s="1"/>
      <c r="E15" s="1">
        <f>SUBTOTAL(9,E14:E14)</f>
        <v>19615.2</v>
      </c>
    </row>
    <row r="16" spans="1:5" s="6" customFormat="1" ht="15.75" outlineLevel="2" thickBot="1">
      <c r="A16" s="5" t="s">
        <v>20</v>
      </c>
      <c r="B16" s="5" t="s">
        <v>20</v>
      </c>
      <c r="C16" s="5">
        <v>951.84</v>
      </c>
      <c r="D16" s="5" t="s">
        <v>4</v>
      </c>
      <c r="E16" s="5">
        <v>661</v>
      </c>
    </row>
    <row r="17" spans="1:5" s="6" customFormat="1" ht="15.75" outlineLevel="2" thickBot="1">
      <c r="A17" s="5" t="s">
        <v>20</v>
      </c>
      <c r="B17" s="5" t="s">
        <v>20</v>
      </c>
      <c r="C17" s="5">
        <v>951.84</v>
      </c>
      <c r="D17" s="5" t="s">
        <v>4</v>
      </c>
      <c r="E17" s="5">
        <v>661</v>
      </c>
    </row>
    <row r="18" spans="1:5" ht="15.75" outlineLevel="1" thickBot="1">
      <c r="A18" s="2" t="s">
        <v>159</v>
      </c>
      <c r="B18" s="1"/>
      <c r="C18" s="1">
        <f>SUBTOTAL(9,C16:C17)</f>
        <v>1903.68</v>
      </c>
      <c r="D18" s="1"/>
      <c r="E18" s="1">
        <f>SUBTOTAL(9,E16:E17)</f>
        <v>1322</v>
      </c>
    </row>
    <row r="19" spans="1:5" s="6" customFormat="1" ht="15.75" outlineLevel="2" thickBot="1">
      <c r="A19" s="5" t="s">
        <v>34</v>
      </c>
      <c r="B19" s="5" t="s">
        <v>34</v>
      </c>
      <c r="C19" s="5">
        <v>12949.76</v>
      </c>
      <c r="D19" s="5" t="s">
        <v>35</v>
      </c>
      <c r="E19" s="5">
        <v>16</v>
      </c>
    </row>
    <row r="20" spans="1:5" ht="15.75" outlineLevel="1" thickBot="1">
      <c r="A20" s="2" t="s">
        <v>158</v>
      </c>
      <c r="B20" s="1"/>
      <c r="C20" s="1">
        <f>SUBTOTAL(9,C19:C19)</f>
        <v>12949.76</v>
      </c>
      <c r="D20" s="1"/>
      <c r="E20" s="1">
        <f>SUBTOTAL(9,E19:E19)</f>
        <v>16</v>
      </c>
    </row>
    <row r="21" spans="1:5" s="6" customFormat="1" ht="15.75" outlineLevel="2" thickBot="1">
      <c r="A21" s="5" t="s">
        <v>157</v>
      </c>
      <c r="B21" s="5" t="s">
        <v>157</v>
      </c>
      <c r="C21" s="5">
        <v>1420.07</v>
      </c>
      <c r="D21" s="5" t="s">
        <v>4</v>
      </c>
      <c r="E21" s="5">
        <v>1.8</v>
      </c>
    </row>
    <row r="22" spans="1:5" ht="15.75" outlineLevel="1" thickBot="1">
      <c r="A22" s="2" t="s">
        <v>156</v>
      </c>
      <c r="B22" s="1"/>
      <c r="C22" s="1">
        <f>SUBTOTAL(9,C21:C21)</f>
        <v>1420.07</v>
      </c>
      <c r="D22" s="1"/>
      <c r="E22" s="1">
        <f>SUBTOTAL(9,E21:E21)</f>
        <v>1.8</v>
      </c>
    </row>
    <row r="23" spans="1:5" s="6" customFormat="1" ht="15.75" outlineLevel="2" thickBot="1">
      <c r="A23" s="5" t="s">
        <v>155</v>
      </c>
      <c r="B23" s="5" t="s">
        <v>154</v>
      </c>
      <c r="C23" s="5">
        <v>215.6</v>
      </c>
      <c r="D23" s="5" t="s">
        <v>5</v>
      </c>
      <c r="E23" s="5">
        <v>1</v>
      </c>
    </row>
    <row r="24" spans="1:5" ht="15.75" outlineLevel="1" thickBot="1">
      <c r="A24" s="2" t="s">
        <v>153</v>
      </c>
      <c r="B24" s="1"/>
      <c r="C24" s="1">
        <f>SUBTOTAL(9,C23:C23)</f>
        <v>215.6</v>
      </c>
      <c r="D24" s="1"/>
      <c r="E24" s="1">
        <f>SUBTOTAL(9,E23:E23)</f>
        <v>1</v>
      </c>
    </row>
    <row r="25" spans="1:5" s="6" customFormat="1" ht="15.75" outlineLevel="2" thickBot="1">
      <c r="A25" s="5" t="s">
        <v>152</v>
      </c>
      <c r="B25" s="5" t="s">
        <v>152</v>
      </c>
      <c r="C25" s="5">
        <v>35.81</v>
      </c>
      <c r="D25" s="5" t="s">
        <v>6</v>
      </c>
      <c r="E25" s="5">
        <v>0.2</v>
      </c>
    </row>
    <row r="26" spans="1:5" ht="15.75" outlineLevel="1" thickBot="1">
      <c r="A26" s="2" t="s">
        <v>151</v>
      </c>
      <c r="B26" s="1"/>
      <c r="C26" s="1">
        <f>SUBTOTAL(9,C25:C25)</f>
        <v>35.81</v>
      </c>
      <c r="D26" s="1"/>
      <c r="E26" s="1">
        <f>SUBTOTAL(9,E25:E25)</f>
        <v>0.2</v>
      </c>
    </row>
    <row r="27" spans="1:5" s="6" customFormat="1" ht="15.75" outlineLevel="2" thickBot="1">
      <c r="A27" s="5" t="s">
        <v>42</v>
      </c>
      <c r="B27" s="5" t="s">
        <v>43</v>
      </c>
      <c r="C27" s="5">
        <v>1337.17</v>
      </c>
      <c r="D27" s="5" t="s">
        <v>5</v>
      </c>
      <c r="E27" s="5">
        <v>1</v>
      </c>
    </row>
    <row r="28" spans="1:5" ht="15.75" outlineLevel="1" thickBot="1">
      <c r="A28" s="2" t="s">
        <v>150</v>
      </c>
      <c r="B28" s="1"/>
      <c r="C28" s="1">
        <f>SUBTOTAL(9,C27:C27)</f>
        <v>1337.17</v>
      </c>
      <c r="D28" s="1"/>
      <c r="E28" s="1">
        <f>SUBTOTAL(9,E27:E27)</f>
        <v>1</v>
      </c>
    </row>
    <row r="29" spans="1:5" s="6" customFormat="1" ht="15.75" outlineLevel="2" thickBot="1">
      <c r="A29" s="5" t="s">
        <v>149</v>
      </c>
      <c r="B29" s="5" t="s">
        <v>149</v>
      </c>
      <c r="C29" s="5">
        <v>2042.12</v>
      </c>
      <c r="D29" s="5" t="s">
        <v>5</v>
      </c>
      <c r="E29" s="5">
        <v>1</v>
      </c>
    </row>
    <row r="30" spans="1:5" ht="15.75" outlineLevel="1" thickBot="1">
      <c r="A30" s="2" t="s">
        <v>148</v>
      </c>
      <c r="B30" s="1"/>
      <c r="C30" s="1">
        <f>SUBTOTAL(9,C29:C29)</f>
        <v>2042.12</v>
      </c>
      <c r="D30" s="1"/>
      <c r="E30" s="1">
        <f>SUBTOTAL(9,E29:E29)</f>
        <v>1</v>
      </c>
    </row>
    <row r="31" spans="1:5" s="6" customFormat="1" ht="15.75" outlineLevel="2" thickBot="1">
      <c r="A31" s="5" t="s">
        <v>147</v>
      </c>
      <c r="B31" s="5" t="s">
        <v>146</v>
      </c>
      <c r="C31" s="5">
        <v>333.73</v>
      </c>
      <c r="D31" s="5" t="s">
        <v>4</v>
      </c>
      <c r="E31" s="5">
        <v>19631.400000000001</v>
      </c>
    </row>
    <row r="32" spans="1:5" ht="15.75" outlineLevel="1" thickBot="1">
      <c r="A32" s="2" t="s">
        <v>145</v>
      </c>
      <c r="B32" s="1"/>
      <c r="C32" s="1">
        <f>SUBTOTAL(9,C31:C31)</f>
        <v>333.73</v>
      </c>
      <c r="D32" s="1"/>
      <c r="E32" s="1">
        <f>SUBTOTAL(9,E31:E31)</f>
        <v>19631.400000000001</v>
      </c>
    </row>
    <row r="33" spans="1:5" s="6" customFormat="1" ht="15.75" outlineLevel="2" thickBot="1">
      <c r="A33" s="5" t="s">
        <v>144</v>
      </c>
      <c r="B33" s="5" t="s">
        <v>143</v>
      </c>
      <c r="C33" s="5">
        <v>333.46</v>
      </c>
      <c r="D33" s="5" t="s">
        <v>4</v>
      </c>
      <c r="E33" s="5">
        <v>19615.2</v>
      </c>
    </row>
    <row r="34" spans="1:5" ht="15.75" outlineLevel="1" thickBot="1">
      <c r="A34" s="2" t="s">
        <v>142</v>
      </c>
      <c r="B34" s="1"/>
      <c r="C34" s="1">
        <f>SUBTOTAL(9,C33:C33)</f>
        <v>333.46</v>
      </c>
      <c r="D34" s="1"/>
      <c r="E34" s="1">
        <f>SUBTOTAL(9,E33:E33)</f>
        <v>19615.2</v>
      </c>
    </row>
    <row r="35" spans="1:5" s="6" customFormat="1" ht="15.75" outlineLevel="2" thickBot="1">
      <c r="A35" s="5" t="s">
        <v>141</v>
      </c>
      <c r="B35" s="5" t="s">
        <v>141</v>
      </c>
      <c r="C35" s="5">
        <v>2714.22</v>
      </c>
      <c r="D35" s="5" t="s">
        <v>61</v>
      </c>
      <c r="E35" s="5">
        <v>2</v>
      </c>
    </row>
    <row r="36" spans="1:5" ht="15.75" outlineLevel="1" thickBot="1">
      <c r="A36" s="2" t="s">
        <v>140</v>
      </c>
      <c r="B36" s="1"/>
      <c r="C36" s="1">
        <f>SUBTOTAL(9,C35:C35)</f>
        <v>2714.22</v>
      </c>
      <c r="D36" s="1"/>
      <c r="E36" s="1">
        <f>SUBTOTAL(9,E35:E35)</f>
        <v>2</v>
      </c>
    </row>
    <row r="37" spans="1:5" s="6" customFormat="1" ht="15.75" outlineLevel="2" thickBot="1">
      <c r="A37" s="5" t="s">
        <v>26</v>
      </c>
      <c r="B37" s="5" t="s">
        <v>26</v>
      </c>
      <c r="C37" s="5">
        <v>289.19</v>
      </c>
      <c r="D37" s="5" t="s">
        <v>5</v>
      </c>
      <c r="E37" s="5">
        <v>1</v>
      </c>
    </row>
    <row r="38" spans="1:5" ht="15.75" outlineLevel="1" thickBot="1">
      <c r="A38" s="2" t="s">
        <v>139</v>
      </c>
      <c r="B38" s="1"/>
      <c r="C38" s="1">
        <f>SUBTOTAL(9,C37:C37)</f>
        <v>289.19</v>
      </c>
      <c r="D38" s="1"/>
      <c r="E38" s="1">
        <f>SUBTOTAL(9,E37:E37)</f>
        <v>1</v>
      </c>
    </row>
    <row r="39" spans="1:5" s="6" customFormat="1" ht="15.75" outlineLevel="2" thickBot="1">
      <c r="A39" s="5" t="s">
        <v>138</v>
      </c>
      <c r="B39" s="5" t="s">
        <v>137</v>
      </c>
      <c r="C39" s="5">
        <v>275.10000000000002</v>
      </c>
      <c r="D39" s="5" t="s">
        <v>5</v>
      </c>
      <c r="E39" s="5">
        <v>1</v>
      </c>
    </row>
    <row r="40" spans="1:5" ht="15.75" outlineLevel="1" thickBot="1">
      <c r="A40" s="2" t="s">
        <v>136</v>
      </c>
      <c r="B40" s="1"/>
      <c r="C40" s="1">
        <f>SUBTOTAL(9,C39:C39)</f>
        <v>275.10000000000002</v>
      </c>
      <c r="D40" s="1"/>
      <c r="E40" s="1">
        <f>SUBTOTAL(9,E39:E39)</f>
        <v>1</v>
      </c>
    </row>
    <row r="41" spans="1:5" s="6" customFormat="1" ht="15.75" outlineLevel="2" thickBot="1">
      <c r="A41" s="5" t="s">
        <v>44</v>
      </c>
      <c r="B41" s="5" t="s">
        <v>44</v>
      </c>
      <c r="C41" s="5">
        <v>767.26</v>
      </c>
      <c r="D41" s="5" t="s">
        <v>5</v>
      </c>
      <c r="E41" s="5">
        <v>2</v>
      </c>
    </row>
    <row r="42" spans="1:5" ht="15.75" outlineLevel="1" thickBot="1">
      <c r="A42" s="2" t="s">
        <v>135</v>
      </c>
      <c r="B42" s="1"/>
      <c r="C42" s="1">
        <f>SUBTOTAL(9,C41:C41)</f>
        <v>767.26</v>
      </c>
      <c r="D42" s="1"/>
      <c r="E42" s="1">
        <f>SUBTOTAL(9,E41:E41)</f>
        <v>2</v>
      </c>
    </row>
    <row r="43" spans="1:5" s="6" customFormat="1" ht="15.75" outlineLevel="2" thickBot="1">
      <c r="A43" s="5" t="s">
        <v>134</v>
      </c>
      <c r="B43" s="5" t="s">
        <v>134</v>
      </c>
      <c r="C43" s="5">
        <v>4310.83</v>
      </c>
      <c r="D43" s="5" t="s">
        <v>5</v>
      </c>
      <c r="E43" s="5">
        <v>1</v>
      </c>
    </row>
    <row r="44" spans="1:5" ht="15.75" outlineLevel="1" thickBot="1">
      <c r="A44" s="2" t="s">
        <v>133</v>
      </c>
      <c r="B44" s="1"/>
      <c r="C44" s="1">
        <f>SUBTOTAL(9,C43:C43)</f>
        <v>4310.83</v>
      </c>
      <c r="D44" s="1"/>
      <c r="E44" s="1">
        <f>SUBTOTAL(9,E43:E43)</f>
        <v>1</v>
      </c>
    </row>
    <row r="45" spans="1:5" s="6" customFormat="1" ht="15.75" outlineLevel="2" thickBot="1">
      <c r="A45" s="5" t="s">
        <v>132</v>
      </c>
      <c r="B45" s="5" t="s">
        <v>132</v>
      </c>
      <c r="C45" s="5">
        <v>542.01</v>
      </c>
      <c r="D45" s="5" t="s">
        <v>4</v>
      </c>
      <c r="E45" s="5">
        <v>1</v>
      </c>
    </row>
    <row r="46" spans="1:5" ht="15.75" outlineLevel="1" thickBot="1">
      <c r="A46" s="2" t="s">
        <v>131</v>
      </c>
      <c r="B46" s="1"/>
      <c r="C46" s="1">
        <f>SUBTOTAL(9,C45:C45)</f>
        <v>542.01</v>
      </c>
      <c r="D46" s="1"/>
      <c r="E46" s="1">
        <f>SUBTOTAL(9,E45:E45)</f>
        <v>1</v>
      </c>
    </row>
    <row r="47" spans="1:5" s="6" customFormat="1" ht="15.75" outlineLevel="2" thickBot="1">
      <c r="A47" s="5" t="s">
        <v>45</v>
      </c>
      <c r="B47" s="5" t="s">
        <v>45</v>
      </c>
      <c r="C47" s="5">
        <v>1918.9</v>
      </c>
      <c r="D47" s="5" t="s">
        <v>5</v>
      </c>
      <c r="E47" s="5">
        <v>1</v>
      </c>
    </row>
    <row r="48" spans="1:5" ht="15.75" outlineLevel="1" thickBot="1">
      <c r="A48" s="2" t="s">
        <v>130</v>
      </c>
      <c r="B48" s="1"/>
      <c r="C48" s="1">
        <f>SUBTOTAL(9,C47:C47)</f>
        <v>1918.9</v>
      </c>
      <c r="D48" s="1"/>
      <c r="E48" s="1">
        <f>SUBTOTAL(9,E47:E47)</f>
        <v>1</v>
      </c>
    </row>
    <row r="49" spans="1:5" s="6" customFormat="1" ht="15.75" outlineLevel="2" thickBot="1">
      <c r="A49" s="5" t="s">
        <v>129</v>
      </c>
      <c r="B49" s="5" t="s">
        <v>129</v>
      </c>
      <c r="C49" s="5">
        <v>21675.84</v>
      </c>
      <c r="D49" s="5" t="s">
        <v>6</v>
      </c>
      <c r="E49" s="5">
        <v>24</v>
      </c>
    </row>
    <row r="50" spans="1:5" ht="15.75" outlineLevel="1" thickBot="1">
      <c r="A50" s="2" t="s">
        <v>128</v>
      </c>
      <c r="B50" s="1"/>
      <c r="C50" s="1">
        <f>SUBTOTAL(9,C49:C49)</f>
        <v>21675.84</v>
      </c>
      <c r="D50" s="1"/>
      <c r="E50" s="1">
        <f>SUBTOTAL(9,E49:E49)</f>
        <v>24</v>
      </c>
    </row>
    <row r="51" spans="1:5" s="6" customFormat="1" ht="15.75" outlineLevel="2" thickBot="1">
      <c r="A51" s="5" t="s">
        <v>127</v>
      </c>
      <c r="B51" s="5" t="s">
        <v>127</v>
      </c>
      <c r="C51" s="5">
        <v>5245.28</v>
      </c>
      <c r="D51" s="5" t="s">
        <v>6</v>
      </c>
      <c r="E51" s="5">
        <v>7.5</v>
      </c>
    </row>
    <row r="52" spans="1:5" ht="15.75" outlineLevel="1" thickBot="1">
      <c r="A52" s="2" t="s">
        <v>126</v>
      </c>
      <c r="B52" s="1"/>
      <c r="C52" s="1">
        <f>SUBTOTAL(9,C51:C51)</f>
        <v>5245.28</v>
      </c>
      <c r="D52" s="1"/>
      <c r="E52" s="1">
        <f>SUBTOTAL(9,E51:E51)</f>
        <v>7.5</v>
      </c>
    </row>
    <row r="53" spans="1:5" s="6" customFormat="1" ht="15.75" outlineLevel="2" thickBot="1">
      <c r="A53" s="5" t="s">
        <v>125</v>
      </c>
      <c r="B53" s="5" t="s">
        <v>125</v>
      </c>
      <c r="C53" s="5">
        <v>4386.6000000000004</v>
      </c>
      <c r="D53" s="5" t="s">
        <v>6</v>
      </c>
      <c r="E53" s="5">
        <v>4</v>
      </c>
    </row>
    <row r="54" spans="1:5" ht="15.75" outlineLevel="1" thickBot="1">
      <c r="A54" s="2" t="s">
        <v>124</v>
      </c>
      <c r="B54" s="1"/>
      <c r="C54" s="1">
        <f>SUBTOTAL(9,C53:C53)</f>
        <v>4386.6000000000004</v>
      </c>
      <c r="D54" s="1"/>
      <c r="E54" s="1">
        <f>SUBTOTAL(9,E53:E53)</f>
        <v>4</v>
      </c>
    </row>
    <row r="55" spans="1:5" s="6" customFormat="1" ht="15.75" outlineLevel="2" thickBot="1">
      <c r="A55" s="5" t="s">
        <v>123</v>
      </c>
      <c r="B55" s="5" t="s">
        <v>123</v>
      </c>
      <c r="C55" s="5">
        <v>2636.1</v>
      </c>
      <c r="D55" s="5" t="s">
        <v>6</v>
      </c>
      <c r="E55" s="5">
        <v>3</v>
      </c>
    </row>
    <row r="56" spans="1:5" ht="15.75" outlineLevel="1" thickBot="1">
      <c r="A56" s="2" t="s">
        <v>122</v>
      </c>
      <c r="B56" s="1"/>
      <c r="C56" s="1">
        <f>SUBTOTAL(9,C55:C55)</f>
        <v>2636.1</v>
      </c>
      <c r="D56" s="1"/>
      <c r="E56" s="1">
        <f>SUBTOTAL(9,E55:E55)</f>
        <v>3</v>
      </c>
    </row>
    <row r="57" spans="1:5" s="6" customFormat="1" ht="15.75" outlineLevel="2" thickBot="1">
      <c r="A57" s="5" t="s">
        <v>121</v>
      </c>
      <c r="B57" s="5" t="s">
        <v>121</v>
      </c>
      <c r="C57" s="5">
        <v>9285.65</v>
      </c>
      <c r="D57" s="5" t="s">
        <v>4</v>
      </c>
      <c r="E57" s="5">
        <v>19631.400000000001</v>
      </c>
    </row>
    <row r="58" spans="1:5" ht="15.75" outlineLevel="1" thickBot="1">
      <c r="A58" s="2" t="s">
        <v>120</v>
      </c>
      <c r="B58" s="1"/>
      <c r="C58" s="1">
        <f>SUBTOTAL(9,C57:C57)</f>
        <v>9285.65</v>
      </c>
      <c r="D58" s="1"/>
      <c r="E58" s="1">
        <f>SUBTOTAL(9,E57:E57)</f>
        <v>19631.400000000001</v>
      </c>
    </row>
    <row r="59" spans="1:5" s="6" customFormat="1" ht="15.75" outlineLevel="2" thickBot="1">
      <c r="A59" s="5" t="s">
        <v>119</v>
      </c>
      <c r="B59" s="5" t="s">
        <v>119</v>
      </c>
      <c r="C59" s="5">
        <v>13338.34</v>
      </c>
      <c r="D59" s="5" t="s">
        <v>4</v>
      </c>
      <c r="E59" s="5">
        <v>19615.2</v>
      </c>
    </row>
    <row r="60" spans="1:5" ht="15.75" outlineLevel="1" thickBot="1">
      <c r="A60" s="2" t="s">
        <v>118</v>
      </c>
      <c r="B60" s="1"/>
      <c r="C60" s="1">
        <f>SUBTOTAL(9,C59:C59)</f>
        <v>13338.34</v>
      </c>
      <c r="D60" s="1"/>
      <c r="E60" s="1">
        <f>SUBTOTAL(9,E59:E59)</f>
        <v>19615.2</v>
      </c>
    </row>
    <row r="61" spans="1:5" s="6" customFormat="1" ht="15.75" outlineLevel="2" thickBot="1">
      <c r="A61" s="5" t="s">
        <v>117</v>
      </c>
      <c r="B61" s="5" t="s">
        <v>116</v>
      </c>
      <c r="C61" s="5">
        <v>3726.89</v>
      </c>
      <c r="D61" s="5" t="s">
        <v>4</v>
      </c>
      <c r="E61" s="5">
        <v>19615.2</v>
      </c>
    </row>
    <row r="62" spans="1:5" ht="15.75" outlineLevel="1" thickBot="1">
      <c r="A62" s="2" t="s">
        <v>115</v>
      </c>
      <c r="B62" s="1"/>
      <c r="C62" s="1">
        <f>SUBTOTAL(9,C61:C61)</f>
        <v>3726.89</v>
      </c>
      <c r="D62" s="1"/>
      <c r="E62" s="1">
        <f>SUBTOTAL(9,E61:E61)</f>
        <v>19615.2</v>
      </c>
    </row>
    <row r="63" spans="1:5" s="6" customFormat="1" ht="15.75" outlineLevel="2" thickBot="1">
      <c r="A63" s="5" t="s">
        <v>114</v>
      </c>
      <c r="B63" s="5" t="s">
        <v>113</v>
      </c>
      <c r="C63" s="5">
        <v>4119.1899999999996</v>
      </c>
      <c r="D63" s="5" t="s">
        <v>4</v>
      </c>
      <c r="E63" s="5">
        <v>19615.2</v>
      </c>
    </row>
    <row r="64" spans="1:5" ht="15.75" outlineLevel="1" thickBot="1">
      <c r="A64" s="2" t="s">
        <v>112</v>
      </c>
      <c r="B64" s="1"/>
      <c r="C64" s="1">
        <f>SUBTOTAL(9,C63:C63)</f>
        <v>4119.1899999999996</v>
      </c>
      <c r="D64" s="1"/>
      <c r="E64" s="1">
        <f>SUBTOTAL(9,E63:E63)</f>
        <v>19615.2</v>
      </c>
    </row>
    <row r="65" spans="1:5" s="6" customFormat="1" ht="15.75" outlineLevel="2" thickBot="1">
      <c r="A65" s="5" t="s">
        <v>111</v>
      </c>
      <c r="B65" s="5" t="s">
        <v>111</v>
      </c>
      <c r="C65" s="5">
        <v>24342.959999999999</v>
      </c>
      <c r="D65" s="5" t="s">
        <v>4</v>
      </c>
      <c r="E65" s="5">
        <v>19631.400000000001</v>
      </c>
    </row>
    <row r="66" spans="1:5" ht="15.75" outlineLevel="1" thickBot="1">
      <c r="A66" s="2" t="s">
        <v>110</v>
      </c>
      <c r="B66" s="1"/>
      <c r="C66" s="1">
        <f>SUBTOTAL(9,C65:C65)</f>
        <v>24342.959999999999</v>
      </c>
      <c r="D66" s="1"/>
      <c r="E66" s="1">
        <f>SUBTOTAL(9,E65:E65)</f>
        <v>19631.400000000001</v>
      </c>
    </row>
    <row r="67" spans="1:5" s="6" customFormat="1" ht="15.75" outlineLevel="2" thickBot="1">
      <c r="A67" s="5" t="s">
        <v>109</v>
      </c>
      <c r="B67" s="5" t="s">
        <v>109</v>
      </c>
      <c r="C67" s="5">
        <v>31775.64</v>
      </c>
      <c r="D67" s="5" t="s">
        <v>4</v>
      </c>
      <c r="E67" s="5">
        <v>19614.599999999999</v>
      </c>
    </row>
    <row r="68" spans="1:5" ht="15.75" outlineLevel="1" thickBot="1">
      <c r="A68" s="2" t="s">
        <v>108</v>
      </c>
      <c r="B68" s="1"/>
      <c r="C68" s="1">
        <f>SUBTOTAL(9,C67:C67)</f>
        <v>31775.64</v>
      </c>
      <c r="D68" s="1"/>
      <c r="E68" s="1">
        <f>SUBTOTAL(9,E67:E67)</f>
        <v>19614.599999999999</v>
      </c>
    </row>
    <row r="69" spans="1:5" s="6" customFormat="1" ht="15.75" outlineLevel="2" thickBot="1">
      <c r="A69" s="5" t="s">
        <v>107</v>
      </c>
      <c r="B69" s="5" t="s">
        <v>106</v>
      </c>
      <c r="C69" s="5">
        <v>55360.56</v>
      </c>
      <c r="D69" s="5" t="s">
        <v>4</v>
      </c>
      <c r="E69" s="5">
        <v>19631.400000000001</v>
      </c>
    </row>
    <row r="70" spans="1:5" ht="15.75" outlineLevel="1" thickBot="1">
      <c r="A70" s="2" t="s">
        <v>105</v>
      </c>
      <c r="B70" s="1"/>
      <c r="C70" s="1">
        <f>SUBTOTAL(9,C69:C69)</f>
        <v>55360.56</v>
      </c>
      <c r="D70" s="1"/>
      <c r="E70" s="1">
        <f>SUBTOTAL(9,E69:E69)</f>
        <v>19631.400000000001</v>
      </c>
    </row>
    <row r="71" spans="1:5" s="6" customFormat="1" ht="15.75" outlineLevel="2" thickBot="1">
      <c r="A71" s="5" t="s">
        <v>104</v>
      </c>
      <c r="B71" s="5" t="s">
        <v>104</v>
      </c>
      <c r="C71" s="5">
        <v>48840.36</v>
      </c>
      <c r="D71" s="5" t="s">
        <v>4</v>
      </c>
      <c r="E71" s="5">
        <v>19614.599999999999</v>
      </c>
    </row>
    <row r="72" spans="1:5" ht="15.75" outlineLevel="1" thickBot="1">
      <c r="A72" s="2" t="s">
        <v>103</v>
      </c>
      <c r="B72" s="1"/>
      <c r="C72" s="1">
        <f>SUBTOTAL(9,C71:C71)</f>
        <v>48840.36</v>
      </c>
      <c r="D72" s="1"/>
      <c r="E72" s="1">
        <f>SUBTOTAL(9,E71:E71)</f>
        <v>19614.599999999999</v>
      </c>
    </row>
    <row r="73" spans="1:5" s="6" customFormat="1" ht="15.75" outlineLevel="2" thickBot="1">
      <c r="A73" s="5" t="s">
        <v>102</v>
      </c>
      <c r="B73" s="5" t="s">
        <v>101</v>
      </c>
      <c r="C73" s="5">
        <v>74930.06</v>
      </c>
      <c r="D73" s="5" t="s">
        <v>4</v>
      </c>
      <c r="E73" s="5">
        <v>19615.2</v>
      </c>
    </row>
    <row r="74" spans="1:5" ht="15.75" outlineLevel="1" thickBot="1">
      <c r="A74" s="2" t="s">
        <v>100</v>
      </c>
      <c r="B74" s="1"/>
      <c r="C74" s="1">
        <f>SUBTOTAL(9,C73:C73)</f>
        <v>74930.06</v>
      </c>
      <c r="D74" s="1"/>
      <c r="E74" s="1">
        <f>SUBTOTAL(9,E73:E73)</f>
        <v>19615.2</v>
      </c>
    </row>
    <row r="75" spans="1:5" s="6" customFormat="1" ht="15.75" outlineLevel="2" thickBot="1">
      <c r="A75" s="5" t="s">
        <v>99</v>
      </c>
      <c r="B75" s="5" t="s">
        <v>98</v>
      </c>
      <c r="C75" s="5">
        <v>69887.78</v>
      </c>
      <c r="D75" s="5" t="s">
        <v>4</v>
      </c>
      <c r="E75" s="5">
        <v>19631.400000000001</v>
      </c>
    </row>
    <row r="76" spans="1:5" ht="15.75" outlineLevel="1" thickBot="1">
      <c r="A76" s="2" t="s">
        <v>97</v>
      </c>
      <c r="B76" s="1"/>
      <c r="C76" s="1">
        <f>SUBTOTAL(9,C75:C75)</f>
        <v>69887.78</v>
      </c>
      <c r="D76" s="1"/>
      <c r="E76" s="1">
        <f>SUBTOTAL(9,E75:E75)</f>
        <v>19631.400000000001</v>
      </c>
    </row>
    <row r="77" spans="1:5" s="6" customFormat="1" ht="15.75" outlineLevel="2" thickBot="1">
      <c r="A77" s="5" t="s">
        <v>96</v>
      </c>
      <c r="B77" s="5" t="s">
        <v>96</v>
      </c>
      <c r="C77" s="5">
        <v>9607.24</v>
      </c>
      <c r="D77" s="5" t="s">
        <v>5</v>
      </c>
      <c r="E77" s="5">
        <v>4</v>
      </c>
    </row>
    <row r="78" spans="1:5" ht="15.75" outlineLevel="1" thickBot="1">
      <c r="A78" s="2" t="s">
        <v>95</v>
      </c>
      <c r="B78" s="1"/>
      <c r="C78" s="1">
        <f>SUBTOTAL(9,C77:C77)</f>
        <v>9607.24</v>
      </c>
      <c r="D78" s="1"/>
      <c r="E78" s="1">
        <f>SUBTOTAL(9,E77:E77)</f>
        <v>4</v>
      </c>
    </row>
    <row r="79" spans="1:5" s="6" customFormat="1" ht="15.75" outlineLevel="2" thickBot="1">
      <c r="A79" s="5" t="s">
        <v>36</v>
      </c>
      <c r="B79" s="5" t="s">
        <v>36</v>
      </c>
      <c r="C79" s="5">
        <v>718.4</v>
      </c>
      <c r="D79" s="5" t="s">
        <v>5</v>
      </c>
      <c r="E79" s="5">
        <v>4</v>
      </c>
    </row>
    <row r="80" spans="1:5" ht="15.75" outlineLevel="1" thickBot="1">
      <c r="A80" s="2" t="s">
        <v>94</v>
      </c>
      <c r="B80" s="1"/>
      <c r="C80" s="1">
        <f>SUBTOTAL(9,C79:C79)</f>
        <v>718.4</v>
      </c>
      <c r="D80" s="1"/>
      <c r="E80" s="1">
        <f>SUBTOTAL(9,E79:E79)</f>
        <v>4</v>
      </c>
    </row>
    <row r="81" spans="1:5" s="6" customFormat="1" ht="15.75" outlineLevel="2" thickBot="1">
      <c r="A81" s="5" t="s">
        <v>93</v>
      </c>
      <c r="B81" s="5" t="s">
        <v>93</v>
      </c>
      <c r="C81" s="5">
        <v>1491.98</v>
      </c>
      <c r="D81" s="5" t="s">
        <v>4</v>
      </c>
      <c r="E81" s="5">
        <v>19631.400000000001</v>
      </c>
    </row>
    <row r="82" spans="1:5" ht="15.75" outlineLevel="1" thickBot="1">
      <c r="A82" s="2" t="s">
        <v>92</v>
      </c>
      <c r="B82" s="1"/>
      <c r="C82" s="1">
        <f>SUBTOTAL(9,C81:C81)</f>
        <v>1491.98</v>
      </c>
      <c r="D82" s="1"/>
      <c r="E82" s="1">
        <f>SUBTOTAL(9,E81:E81)</f>
        <v>19631.400000000001</v>
      </c>
    </row>
    <row r="83" spans="1:5" s="6" customFormat="1" ht="15.75" outlineLevel="2" thickBot="1">
      <c r="A83" s="5" t="s">
        <v>91</v>
      </c>
      <c r="B83" s="5" t="s">
        <v>90</v>
      </c>
      <c r="C83" s="5">
        <v>1569.22</v>
      </c>
      <c r="D83" s="5" t="s">
        <v>4</v>
      </c>
      <c r="E83" s="5">
        <v>19615.2</v>
      </c>
    </row>
    <row r="84" spans="1:5" ht="15.75" outlineLevel="1" thickBot="1">
      <c r="A84" s="2" t="s">
        <v>89</v>
      </c>
      <c r="B84" s="1"/>
      <c r="C84" s="1">
        <f>SUBTOTAL(9,C83:C83)</f>
        <v>1569.22</v>
      </c>
      <c r="D84" s="1"/>
      <c r="E84" s="1">
        <f>SUBTOTAL(9,E83:E83)</f>
        <v>19615.2</v>
      </c>
    </row>
    <row r="85" spans="1:5" s="6" customFormat="1" ht="15.75" outlineLevel="2" thickBot="1">
      <c r="A85" s="5" t="s">
        <v>18</v>
      </c>
      <c r="B85" s="5" t="s">
        <v>19</v>
      </c>
      <c r="C85" s="5">
        <v>2748.4</v>
      </c>
      <c r="D85" s="5" t="s">
        <v>4</v>
      </c>
      <c r="E85" s="5">
        <v>19631.400000000001</v>
      </c>
    </row>
    <row r="86" spans="1:5" ht="15.75" outlineLevel="1" thickBot="1">
      <c r="A86" s="2" t="s">
        <v>88</v>
      </c>
      <c r="B86" s="1"/>
      <c r="C86" s="1">
        <f>SUBTOTAL(9,C85:C85)</f>
        <v>2748.4</v>
      </c>
      <c r="D86" s="1"/>
      <c r="E86" s="1">
        <f>SUBTOTAL(9,E85:E85)</f>
        <v>19631.400000000001</v>
      </c>
    </row>
    <row r="87" spans="1:5" s="6" customFormat="1" ht="15.75" outlineLevel="2" thickBot="1">
      <c r="A87" s="5" t="s">
        <v>87</v>
      </c>
      <c r="B87" s="5" t="s">
        <v>86</v>
      </c>
      <c r="C87" s="5">
        <v>7649.93</v>
      </c>
      <c r="D87" s="5" t="s">
        <v>4</v>
      </c>
      <c r="E87" s="5">
        <v>19615.2</v>
      </c>
    </row>
    <row r="88" spans="1:5" ht="15.75" outlineLevel="1" thickBot="1">
      <c r="A88" s="2" t="s">
        <v>85</v>
      </c>
      <c r="B88" s="1"/>
      <c r="C88" s="1">
        <f>SUBTOTAL(9,C87:C87)</f>
        <v>7649.93</v>
      </c>
      <c r="D88" s="1"/>
      <c r="E88" s="1">
        <f>SUBTOTAL(9,E87:E87)</f>
        <v>19615.2</v>
      </c>
    </row>
    <row r="89" spans="1:5" s="6" customFormat="1" ht="15.75" outlineLevel="2" thickBot="1">
      <c r="A89" s="5" t="s">
        <v>37</v>
      </c>
      <c r="B89" s="5" t="s">
        <v>37</v>
      </c>
      <c r="C89" s="5">
        <v>1676.26</v>
      </c>
      <c r="D89" s="5" t="s">
        <v>5</v>
      </c>
      <c r="E89" s="5">
        <v>2</v>
      </c>
    </row>
    <row r="90" spans="1:5" ht="15.75" outlineLevel="1" thickBot="1">
      <c r="A90" s="2" t="s">
        <v>84</v>
      </c>
      <c r="B90" s="1"/>
      <c r="C90" s="1">
        <f>SUBTOTAL(9,C89:C89)</f>
        <v>1676.26</v>
      </c>
      <c r="D90" s="1"/>
      <c r="E90" s="1">
        <f>SUBTOTAL(9,E89:E89)</f>
        <v>2</v>
      </c>
    </row>
    <row r="91" spans="1:5" s="6" customFormat="1" ht="15.75" outlineLevel="2" thickBot="1">
      <c r="A91" s="5" t="s">
        <v>83</v>
      </c>
      <c r="B91" s="5" t="s">
        <v>83</v>
      </c>
      <c r="C91" s="5">
        <v>939.41</v>
      </c>
      <c r="D91" s="5" t="s">
        <v>5</v>
      </c>
      <c r="E91" s="5">
        <v>1</v>
      </c>
    </row>
    <row r="92" spans="1:5" ht="15.75" outlineLevel="1" thickBot="1">
      <c r="A92" s="2" t="s">
        <v>82</v>
      </c>
      <c r="B92" s="1"/>
      <c r="C92" s="1">
        <f>SUBTOTAL(9,C91:C91)</f>
        <v>939.41</v>
      </c>
      <c r="D92" s="1"/>
      <c r="E92" s="1">
        <f>SUBTOTAL(9,E91:E91)</f>
        <v>1</v>
      </c>
    </row>
    <row r="93" spans="1:5" s="6" customFormat="1" ht="15.75" outlineLevel="2" thickBot="1">
      <c r="A93" s="5" t="s">
        <v>81</v>
      </c>
      <c r="B93" s="5" t="s">
        <v>81</v>
      </c>
      <c r="C93" s="5">
        <v>987.14</v>
      </c>
      <c r="D93" s="5" t="s">
        <v>5</v>
      </c>
      <c r="E93" s="5">
        <v>1</v>
      </c>
    </row>
    <row r="94" spans="1:5" ht="15.75" outlineLevel="1" thickBot="1">
      <c r="A94" s="2" t="s">
        <v>80</v>
      </c>
      <c r="B94" s="1"/>
      <c r="C94" s="1">
        <f>SUBTOTAL(9,C93:C93)</f>
        <v>987.14</v>
      </c>
      <c r="D94" s="1"/>
      <c r="E94" s="1">
        <f>SUBTOTAL(9,E93:E93)</f>
        <v>1</v>
      </c>
    </row>
    <row r="95" spans="1:5" s="6" customFormat="1" ht="15.75" outlineLevel="2" thickBot="1">
      <c r="A95" s="5" t="s">
        <v>79</v>
      </c>
      <c r="B95" s="5" t="s">
        <v>79</v>
      </c>
      <c r="C95" s="5">
        <v>6907</v>
      </c>
      <c r="D95" s="5" t="s">
        <v>35</v>
      </c>
      <c r="E95" s="5">
        <v>1</v>
      </c>
    </row>
    <row r="96" spans="1:5" ht="15.75" outlineLevel="1" thickBot="1">
      <c r="A96" s="2" t="s">
        <v>78</v>
      </c>
      <c r="B96" s="1"/>
      <c r="C96" s="1">
        <f>SUBTOTAL(9,C95:C95)</f>
        <v>6907</v>
      </c>
      <c r="D96" s="1"/>
      <c r="E96" s="1">
        <f>SUBTOTAL(9,E95:E95)</f>
        <v>1</v>
      </c>
    </row>
    <row r="97" spans="1:5" s="6" customFormat="1" ht="15.75" outlineLevel="2" thickBot="1">
      <c r="A97" s="5" t="s">
        <v>77</v>
      </c>
      <c r="B97" s="5" t="s">
        <v>77</v>
      </c>
      <c r="C97" s="5">
        <v>13182</v>
      </c>
      <c r="D97" s="5" t="s">
        <v>35</v>
      </c>
      <c r="E97" s="5">
        <v>1</v>
      </c>
    </row>
    <row r="98" spans="1:5" ht="15.75" outlineLevel="1" thickBot="1">
      <c r="A98" s="2" t="s">
        <v>76</v>
      </c>
      <c r="B98" s="1"/>
      <c r="C98" s="1">
        <f>SUBTOTAL(9,C97:C97)</f>
        <v>13182</v>
      </c>
      <c r="D98" s="1"/>
      <c r="E98" s="1">
        <f>SUBTOTAL(9,E97:E97)</f>
        <v>1</v>
      </c>
    </row>
    <row r="99" spans="1:5" s="6" customFormat="1" ht="15.75" outlineLevel="2" thickBot="1">
      <c r="A99" s="5" t="s">
        <v>41</v>
      </c>
      <c r="B99" s="5" t="s">
        <v>41</v>
      </c>
      <c r="C99" s="5">
        <v>347.72</v>
      </c>
      <c r="D99" s="5" t="s">
        <v>5</v>
      </c>
      <c r="E99" s="5">
        <v>4</v>
      </c>
    </row>
    <row r="100" spans="1:5" ht="15.75" outlineLevel="1" thickBot="1">
      <c r="A100" s="2" t="s">
        <v>75</v>
      </c>
      <c r="B100" s="1"/>
      <c r="C100" s="1">
        <f>SUBTOTAL(9,C99:C99)</f>
        <v>347.72</v>
      </c>
      <c r="D100" s="1"/>
      <c r="E100" s="1">
        <f>SUBTOTAL(9,E99:E99)</f>
        <v>4</v>
      </c>
    </row>
    <row r="101" spans="1:5" s="6" customFormat="1" ht="15.75" outlineLevel="2" thickBot="1">
      <c r="A101" s="5" t="s">
        <v>74</v>
      </c>
      <c r="B101" s="5" t="s">
        <v>73</v>
      </c>
      <c r="C101" s="5">
        <v>1774.48</v>
      </c>
      <c r="D101" s="5" t="s">
        <v>33</v>
      </c>
      <c r="E101" s="5">
        <v>2</v>
      </c>
    </row>
    <row r="102" spans="1:5" ht="15.75" outlineLevel="1" thickBot="1">
      <c r="A102" s="2" t="s">
        <v>72</v>
      </c>
      <c r="B102" s="1"/>
      <c r="C102" s="1">
        <f>SUBTOTAL(9,C101:C101)</f>
        <v>1774.48</v>
      </c>
      <c r="D102" s="1"/>
      <c r="E102" s="1">
        <f>SUBTOTAL(9,E101:E101)</f>
        <v>2</v>
      </c>
    </row>
    <row r="103" spans="1:5" s="6" customFormat="1" ht="15.75" outlineLevel="2" thickBot="1">
      <c r="A103" s="5" t="s">
        <v>38</v>
      </c>
      <c r="B103" s="5" t="s">
        <v>38</v>
      </c>
      <c r="C103" s="5">
        <v>1890.98</v>
      </c>
      <c r="D103" s="5" t="s">
        <v>39</v>
      </c>
      <c r="E103" s="5">
        <v>7</v>
      </c>
    </row>
    <row r="104" spans="1:5" ht="15.75" outlineLevel="1" thickBot="1">
      <c r="A104" s="2" t="s">
        <v>71</v>
      </c>
      <c r="B104" s="1"/>
      <c r="C104" s="1">
        <f>SUBTOTAL(9,C103:C103)</f>
        <v>1890.98</v>
      </c>
      <c r="D104" s="1"/>
      <c r="E104" s="1">
        <f>SUBTOTAL(9,E103:E103)</f>
        <v>7</v>
      </c>
    </row>
    <row r="105" spans="1:5" s="6" customFormat="1" ht="15.75" outlineLevel="2" thickBot="1">
      <c r="A105" s="5" t="s">
        <v>70</v>
      </c>
      <c r="B105" s="5" t="s">
        <v>70</v>
      </c>
      <c r="C105" s="5">
        <v>309.76</v>
      </c>
      <c r="D105" s="5" t="s">
        <v>5</v>
      </c>
      <c r="E105" s="5">
        <v>2</v>
      </c>
    </row>
    <row r="106" spans="1:5" ht="15.75" outlineLevel="1" thickBot="1">
      <c r="A106" s="2" t="s">
        <v>69</v>
      </c>
      <c r="B106" s="1"/>
      <c r="C106" s="1">
        <f>SUBTOTAL(9,C105:C105)</f>
        <v>309.76</v>
      </c>
      <c r="D106" s="1"/>
      <c r="E106" s="1">
        <f>SUBTOTAL(9,E105:E105)</f>
        <v>2</v>
      </c>
    </row>
    <row r="107" spans="1:5" s="6" customFormat="1" ht="15.75" outlineLevel="2" thickBot="1">
      <c r="A107" s="5" t="s">
        <v>68</v>
      </c>
      <c r="B107" s="5" t="s">
        <v>68</v>
      </c>
      <c r="C107" s="5">
        <v>932.54</v>
      </c>
      <c r="D107" s="5" t="s">
        <v>67</v>
      </c>
      <c r="E107" s="5">
        <v>1</v>
      </c>
    </row>
    <row r="108" spans="1:5" ht="15.75" outlineLevel="1" thickBot="1">
      <c r="A108" s="2" t="s">
        <v>66</v>
      </c>
      <c r="B108" s="1"/>
      <c r="C108" s="1">
        <f>SUBTOTAL(9,C107:C107)</f>
        <v>932.54</v>
      </c>
      <c r="D108" s="1"/>
      <c r="E108" s="1">
        <f>SUBTOTAL(9,E107:E107)</f>
        <v>1</v>
      </c>
    </row>
    <row r="109" spans="1:5" s="6" customFormat="1" ht="15.75" outlineLevel="2" thickBot="1">
      <c r="A109" s="5" t="s">
        <v>46</v>
      </c>
      <c r="B109" s="5" t="s">
        <v>46</v>
      </c>
      <c r="C109" s="5">
        <v>598.23</v>
      </c>
      <c r="D109" s="5" t="s">
        <v>6</v>
      </c>
      <c r="E109" s="5">
        <v>3</v>
      </c>
    </row>
    <row r="110" spans="1:5" ht="15.75" outlineLevel="1" thickBot="1">
      <c r="A110" s="2" t="s">
        <v>65</v>
      </c>
      <c r="B110" s="1"/>
      <c r="C110" s="1">
        <f>SUBTOTAL(9,C109:C109)</f>
        <v>598.23</v>
      </c>
      <c r="D110" s="1"/>
      <c r="E110" s="1">
        <f>SUBTOTAL(9,E109:E109)</f>
        <v>3</v>
      </c>
    </row>
    <row r="111" spans="1:5" s="6" customFormat="1" ht="15.75" outlineLevel="2" thickBot="1">
      <c r="A111" s="5" t="s">
        <v>64</v>
      </c>
      <c r="B111" s="5" t="s">
        <v>64</v>
      </c>
      <c r="C111" s="5">
        <v>389.32</v>
      </c>
      <c r="D111" s="5" t="s">
        <v>5</v>
      </c>
      <c r="E111" s="5">
        <v>2</v>
      </c>
    </row>
    <row r="112" spans="1:5" ht="15.75" outlineLevel="1" thickBot="1">
      <c r="A112" s="2" t="s">
        <v>63</v>
      </c>
      <c r="B112" s="1"/>
      <c r="C112" s="1">
        <f>SUBTOTAL(9,C111:C111)</f>
        <v>389.32</v>
      </c>
      <c r="D112" s="1"/>
      <c r="E112" s="1">
        <f>SUBTOTAL(9,E111:E111)</f>
        <v>2</v>
      </c>
    </row>
    <row r="113" spans="1:5" s="6" customFormat="1" ht="15.75" outlineLevel="2" thickBot="1">
      <c r="A113" s="5" t="s">
        <v>62</v>
      </c>
      <c r="B113" s="5" t="s">
        <v>62</v>
      </c>
      <c r="C113" s="5">
        <v>2399</v>
      </c>
      <c r="D113" s="5" t="s">
        <v>61</v>
      </c>
      <c r="E113" s="5">
        <v>4</v>
      </c>
    </row>
    <row r="114" spans="1:5" ht="15.75" outlineLevel="1" thickBot="1">
      <c r="A114" s="2" t="s">
        <v>60</v>
      </c>
      <c r="B114" s="1"/>
      <c r="C114" s="1">
        <f>SUBTOTAL(9,C113:C113)</f>
        <v>2399</v>
      </c>
      <c r="D114" s="1"/>
      <c r="E114" s="1">
        <f>SUBTOTAL(9,E113:E113)</f>
        <v>4</v>
      </c>
    </row>
    <row r="115" spans="1:5" s="6" customFormat="1" ht="15.75" outlineLevel="2" thickBot="1">
      <c r="A115" s="5" t="s">
        <v>59</v>
      </c>
      <c r="B115" s="5" t="s">
        <v>59</v>
      </c>
      <c r="C115" s="5">
        <v>9044.17</v>
      </c>
      <c r="D115" s="5" t="s">
        <v>5</v>
      </c>
      <c r="E115" s="5">
        <v>1</v>
      </c>
    </row>
    <row r="116" spans="1:5" ht="15.75" outlineLevel="1" thickBot="1">
      <c r="A116" s="2" t="s">
        <v>58</v>
      </c>
      <c r="B116" s="1"/>
      <c r="C116" s="1">
        <f>SUBTOTAL(9,C115:C115)</f>
        <v>9044.17</v>
      </c>
      <c r="D116" s="1"/>
      <c r="E116" s="1">
        <f>SUBTOTAL(9,E115:E115)</f>
        <v>1</v>
      </c>
    </row>
    <row r="117" spans="1:5" s="6" customFormat="1" ht="15.75" outlineLevel="2" thickBot="1">
      <c r="A117" s="5" t="s">
        <v>57</v>
      </c>
      <c r="B117" s="5" t="s">
        <v>57</v>
      </c>
      <c r="C117" s="5">
        <v>901.41</v>
      </c>
      <c r="D117" s="5" t="s">
        <v>5</v>
      </c>
      <c r="E117" s="5">
        <v>1</v>
      </c>
    </row>
    <row r="118" spans="1:5" ht="15.75" outlineLevel="1" thickBot="1">
      <c r="A118" s="2" t="s">
        <v>56</v>
      </c>
      <c r="B118" s="1"/>
      <c r="C118" s="1">
        <f>SUBTOTAL(9,C117:C117)</f>
        <v>901.41</v>
      </c>
      <c r="D118" s="1"/>
      <c r="E118" s="1">
        <f>SUBTOTAL(9,E117:E117)</f>
        <v>1</v>
      </c>
    </row>
    <row r="119" spans="1:5" ht="15.75" thickBot="1">
      <c r="A119" s="2" t="s">
        <v>55</v>
      </c>
      <c r="B119" s="1"/>
      <c r="C119" s="1">
        <f>SUBTOTAL(9,C6:C117)</f>
        <v>556098.16999999993</v>
      </c>
      <c r="D119" s="1"/>
      <c r="E119" s="1">
        <f>SUBTOTAL(9,E6:E117)</f>
        <v>356219.50000000012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2019-01-30T01:39:07Z</cp:lastPrinted>
  <dcterms:created xsi:type="dcterms:W3CDTF">2016-03-18T02:51:51Z</dcterms:created>
  <dcterms:modified xsi:type="dcterms:W3CDTF">2019-02-28T02:18:13Z</dcterms:modified>
</cp:coreProperties>
</file>