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Лист1!$A$1:$E$79</definedName>
  </definedNames>
  <calcPr calcId="124519"/>
</workbook>
</file>

<file path=xl/calcChain.xml><?xml version="1.0" encoding="utf-8"?>
<calcChain xmlns="http://schemas.openxmlformats.org/spreadsheetml/2006/main">
  <c r="C78" i="1"/>
  <c r="C75"/>
  <c r="C77"/>
  <c r="C63"/>
  <c r="C61"/>
  <c r="C58"/>
  <c r="C32"/>
  <c r="C30"/>
  <c r="C23"/>
  <c r="C19"/>
  <c r="C16"/>
  <c r="C13"/>
  <c r="C10"/>
  <c r="C84"/>
  <c r="C76" l="1"/>
  <c r="C8" l="1"/>
  <c r="B52" l="1"/>
  <c r="C9" l="1"/>
  <c r="C11" s="1"/>
  <c r="B63" l="1"/>
  <c r="B55"/>
  <c r="C79" l="1"/>
  <c r="C80" s="1"/>
  <c r="C81" s="1"/>
  <c r="C54"/>
  <c r="B76"/>
  <c r="B75" s="1"/>
  <c r="B61"/>
  <c r="B58"/>
  <c r="B56"/>
  <c r="B53"/>
  <c r="C53" s="1"/>
  <c r="B19"/>
  <c r="B16"/>
  <c r="B13"/>
  <c r="B78" l="1"/>
</calcChain>
</file>

<file path=xl/sharedStrings.xml><?xml version="1.0" encoding="utf-8"?>
<sst xmlns="http://schemas.openxmlformats.org/spreadsheetml/2006/main" count="190" uniqueCount="107">
  <si>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</si>
  <si>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</si>
  <si>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</si>
  <si>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</si>
  <si>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</si>
  <si>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</si>
  <si>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</si>
  <si>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</si>
  <si>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</si>
  <si>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</si>
  <si>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</si>
  <si>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</si>
  <si>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</si>
  <si>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</si>
  <si>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</si>
  <si>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</si>
  <si>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</si>
  <si>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</si>
  <si>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</si>
  <si>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</si>
  <si>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</si>
  <si>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</si>
  <si>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</si>
  <si>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</si>
  <si>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</si>
  <si>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</si>
  <si>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</si>
  <si>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</si>
  <si>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</si>
  <si>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</si>
  <si>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</si>
  <si>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</si>
  <si>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</si>
  <si>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</si>
  <si>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</si>
  <si>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</si>
  <si>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</si>
  <si>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</si>
  <si>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</si>
  <si>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</si>
  <si>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Бекетова, д. 25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</si>
  <si>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</si>
  <si>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</si>
  <si>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</si>
  <si>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</si>
  <si>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Горячая вода (ОДН) 3,4 кв. к=0,8;</t>
  </si>
  <si>
    <t>м2</t>
  </si>
  <si>
    <t>Дератизация</t>
  </si>
  <si>
    <t>Закрытие и открытие стояков</t>
  </si>
  <si>
    <t>1 стояк</t>
  </si>
  <si>
    <t>Заливка катка (жилой дом)</t>
  </si>
  <si>
    <t>м3</t>
  </si>
  <si>
    <t>Заливка хоккейной коробки</t>
  </si>
  <si>
    <t>Замена электропроводки</t>
  </si>
  <si>
    <t>м</t>
  </si>
  <si>
    <t>Орг-ция мест накоп. ртутьсодержащих ламп1-4 кв. 2017 г. к=0,</t>
  </si>
  <si>
    <t>Орг-ция мест накоп. ртутьсодержащих ламп1-4 кв. 20</t>
  </si>
  <si>
    <t>Очистка канализационной сети</t>
  </si>
  <si>
    <t>Очистка хокейной коробки от снега и бытового мусора</t>
  </si>
  <si>
    <t>Очистка хокейной коробки от снега и бытового мусор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</si>
  <si>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</si>
  <si>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</si>
  <si>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Рассада цветов</t>
  </si>
  <si>
    <t>шт</t>
  </si>
  <si>
    <t>Ремонт кровли</t>
  </si>
  <si>
    <t>Саженцы</t>
  </si>
  <si>
    <t>Смена вентиля до д.32</t>
  </si>
  <si>
    <t>Смена вентиля, д. 20 мм</t>
  </si>
  <si>
    <t>Смена труб ГВС д.20</t>
  </si>
  <si>
    <t>Смена труб ГВС д.25</t>
  </si>
  <si>
    <t>Смена труб ГВС д.32</t>
  </si>
  <si>
    <t>1м</t>
  </si>
  <si>
    <t>Смена труб ХВС д.20</t>
  </si>
  <si>
    <t>Смена труб ХВС д.25</t>
  </si>
  <si>
    <t>Смена труб канализации д. 100</t>
  </si>
  <si>
    <t>Содержание ДРС 1,2 кв. 2017г. к=0,8</t>
  </si>
  <si>
    <t>Содержание ДРС 3,4 кв. 2017 г. коэф. 0,8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</si>
  <si>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</si>
  <si>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</si>
  <si>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</si>
  <si>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</si>
  <si>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</si>
  <si>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</si>
  <si>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</si>
  <si>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</si>
  <si>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</si>
  <si>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</si>
  <si>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Устранение свищей хомутами</t>
  </si>
  <si>
    <t>Устранение свищей/сварочные работы</t>
  </si>
  <si>
    <t>1 шов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</si>
  <si>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</si>
  <si>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</si>
  <si>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</si>
  <si>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</si>
  <si>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</si>
  <si>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</si>
  <si>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</si>
  <si>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замена эл. лампочки накаливания</t>
  </si>
  <si>
    <t>на спилку и подрезку деревьев</t>
  </si>
  <si>
    <t>осмотр подвала</t>
  </si>
  <si>
    <t>раз</t>
  </si>
  <si>
    <t>песок</t>
  </si>
  <si>
    <t>прочистка канализационной сети внутренней</t>
  </si>
  <si>
    <t>ремонт деревянного ограждения (барьера) хокейной коробки</t>
  </si>
  <si>
    <t>ремонт деревянного ограждения (барьера) хокейной к</t>
  </si>
  <si>
    <t>сброс воздуха с системы отопления</t>
  </si>
  <si>
    <t>Старшие по дому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</si>
</sst>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6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05">
          <cell r="G605">
            <v>23942.819999999974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topLeftCell="A60" workbookViewId="0">
      <selection sqref="A1:E81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0" t="s">
        <v>8</v>
      </c>
      <c r="B1" s="30"/>
      <c r="C1" s="30"/>
      <c r="D1" s="30"/>
      <c r="E1" s="30"/>
    </row>
    <row r="2" spans="1:5" ht="17.25" customHeight="1">
      <c r="A2" s="27" t="s">
        <v>40</v>
      </c>
      <c r="B2" s="9" t="s">
        <v>6</v>
      </c>
      <c r="C2" s="32" t="s">
        <v>9</v>
      </c>
      <c r="D2" s="32"/>
      <c r="E2" s="32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-248615.18</v>
      </c>
      <c r="D4" s="22" t="s">
        <v>35</v>
      </c>
      <c r="E4" s="8"/>
    </row>
    <row r="5" spans="1:5">
      <c r="A5" s="33" t="s">
        <v>39</v>
      </c>
      <c r="B5" s="34"/>
      <c r="C5" s="34"/>
      <c r="D5" s="34"/>
      <c r="E5" s="35"/>
    </row>
    <row r="6" spans="1:5" ht="28.5">
      <c r="A6" s="20" t="s">
        <v>11</v>
      </c>
      <c r="B6" s="1"/>
      <c r="C6" s="4">
        <v>519632.41</v>
      </c>
      <c r="D6" s="22" t="s">
        <v>35</v>
      </c>
      <c r="E6" s="8"/>
    </row>
    <row r="7" spans="1:5">
      <c r="A7" s="20" t="s">
        <v>12</v>
      </c>
      <c r="B7" s="1"/>
      <c r="C7" s="4">
        <v>428298.26</v>
      </c>
      <c r="D7" s="22" t="s">
        <v>35</v>
      </c>
      <c r="E7" s="8"/>
    </row>
    <row r="8" spans="1:5">
      <c r="A8" s="20" t="s">
        <v>38</v>
      </c>
      <c r="B8" s="1"/>
      <c r="C8" s="4">
        <f>C7-C6</f>
        <v>-91334.149999999965</v>
      </c>
      <c r="D8" s="22" t="s">
        <v>35</v>
      </c>
      <c r="E8" s="8"/>
    </row>
    <row r="9" spans="1:5">
      <c r="A9" s="20" t="s">
        <v>13</v>
      </c>
      <c r="B9" s="1"/>
      <c r="C9" s="4">
        <f>C10</f>
        <v>3385.92</v>
      </c>
      <c r="D9" s="22" t="s">
        <v>35</v>
      </c>
      <c r="E9" s="8"/>
    </row>
    <row r="10" spans="1:5">
      <c r="A10" s="20" t="s">
        <v>14</v>
      </c>
      <c r="B10" s="1"/>
      <c r="C10" s="23">
        <f>150*12+132.16*12</f>
        <v>3385.92</v>
      </c>
      <c r="D10" s="22" t="s">
        <v>35</v>
      </c>
      <c r="E10" s="8"/>
    </row>
    <row r="11" spans="1:5">
      <c r="A11" s="27" t="s">
        <v>15</v>
      </c>
      <c r="B11" s="9"/>
      <c r="C11" s="10">
        <f>C6+C9</f>
        <v>523018.32999999996</v>
      </c>
      <c r="D11" s="22" t="s">
        <v>35</v>
      </c>
      <c r="E11" s="2"/>
    </row>
    <row r="12" spans="1:5">
      <c r="A12" s="31" t="s">
        <v>16</v>
      </c>
      <c r="B12" s="31"/>
      <c r="C12" s="31"/>
      <c r="D12" s="31"/>
      <c r="E12" s="31"/>
    </row>
    <row r="13" spans="1:5" ht="29.25" thickBot="1">
      <c r="A13" s="27" t="s">
        <v>17</v>
      </c>
      <c r="B13" s="9" t="e">
        <f>#REF!</f>
        <v>#REF!</v>
      </c>
      <c r="C13" s="10">
        <f>SUM(C14:C15)</f>
        <v>82568.160000000003</v>
      </c>
      <c r="D13" s="3"/>
      <c r="E13" s="2"/>
    </row>
    <row r="14" spans="1:5" customFormat="1" ht="15.75" outlineLevel="2" thickBot="1">
      <c r="A14" s="29" t="s">
        <v>83</v>
      </c>
      <c r="B14" s="29" t="s">
        <v>84</v>
      </c>
      <c r="C14" s="29">
        <v>39967.78</v>
      </c>
      <c r="D14" s="29" t="s">
        <v>46</v>
      </c>
      <c r="E14" s="29">
        <v>11966.4</v>
      </c>
    </row>
    <row r="15" spans="1:5" customFormat="1" ht="15.75" outlineLevel="2" thickBot="1">
      <c r="A15" s="29" t="s">
        <v>85</v>
      </c>
      <c r="B15" s="29" t="s">
        <v>86</v>
      </c>
      <c r="C15" s="29">
        <v>42600.38</v>
      </c>
      <c r="D15" s="29" t="s">
        <v>46</v>
      </c>
      <c r="E15" s="29">
        <v>11966.4</v>
      </c>
    </row>
    <row r="16" spans="1:5" ht="29.25" thickBot="1">
      <c r="A16" s="27" t="s">
        <v>18</v>
      </c>
      <c r="B16" s="9" t="e">
        <f>#REF!</f>
        <v>#REF!</v>
      </c>
      <c r="C16" s="10">
        <f>SUM(C17:C18)</f>
        <v>29796.34</v>
      </c>
      <c r="D16" s="3"/>
      <c r="E16" s="2"/>
    </row>
    <row r="17" spans="1:5" customFormat="1" ht="15.75" outlineLevel="2" thickBot="1">
      <c r="A17" s="29" t="s">
        <v>77</v>
      </c>
      <c r="B17" s="29" t="s">
        <v>77</v>
      </c>
      <c r="C17" s="29">
        <v>14958</v>
      </c>
      <c r="D17" s="29" t="s">
        <v>46</v>
      </c>
      <c r="E17" s="29">
        <v>11966.4</v>
      </c>
    </row>
    <row r="18" spans="1:5" customFormat="1" ht="15.75" outlineLevel="2" thickBot="1">
      <c r="A18" s="29" t="s">
        <v>78</v>
      </c>
      <c r="B18" s="29" t="s">
        <v>78</v>
      </c>
      <c r="C18" s="29">
        <v>14838.34</v>
      </c>
      <c r="D18" s="29" t="s">
        <v>46</v>
      </c>
      <c r="E18" s="29">
        <v>11966.4</v>
      </c>
    </row>
    <row r="19" spans="1:5" ht="29.25" thickBot="1">
      <c r="A19" s="27" t="s">
        <v>19</v>
      </c>
      <c r="B19" s="11" t="e">
        <f>#REF!+#REF!</f>
        <v>#REF!</v>
      </c>
      <c r="C19" s="10">
        <f>SUM(C20:C22)</f>
        <v>45972.66</v>
      </c>
      <c r="D19" s="5"/>
      <c r="E19" s="2"/>
    </row>
    <row r="20" spans="1:5" customFormat="1" ht="15.75" outlineLevel="2" thickBot="1">
      <c r="A20" s="29" t="s">
        <v>41</v>
      </c>
      <c r="B20" s="29" t="s">
        <v>41</v>
      </c>
      <c r="C20" s="29">
        <v>19396.8</v>
      </c>
      <c r="D20" s="29" t="s">
        <v>42</v>
      </c>
      <c r="E20" s="29">
        <v>432</v>
      </c>
    </row>
    <row r="21" spans="1:5" customFormat="1" ht="15.75" outlineLevel="2" thickBot="1">
      <c r="A21" s="29" t="s">
        <v>43</v>
      </c>
      <c r="B21" s="29" t="s">
        <v>43</v>
      </c>
      <c r="C21" s="29">
        <v>23595.06</v>
      </c>
      <c r="D21" s="29" t="s">
        <v>42</v>
      </c>
      <c r="E21" s="29">
        <v>438</v>
      </c>
    </row>
    <row r="22" spans="1:5" customFormat="1" ht="15.75" outlineLevel="2" thickBot="1">
      <c r="A22" s="29" t="s">
        <v>44</v>
      </c>
      <c r="B22" s="29" t="s">
        <v>44</v>
      </c>
      <c r="C22" s="29">
        <v>2980.8</v>
      </c>
      <c r="D22" s="29" t="s">
        <v>42</v>
      </c>
      <c r="E22" s="29">
        <v>432</v>
      </c>
    </row>
    <row r="23" spans="1:5" ht="43.5" thickBot="1">
      <c r="A23" s="27" t="s">
        <v>20</v>
      </c>
      <c r="B23" s="9"/>
      <c r="C23" s="10">
        <f>SUM(C24:C29)</f>
        <v>15960.29</v>
      </c>
      <c r="D23" s="3"/>
      <c r="E23" s="2"/>
    </row>
    <row r="24" spans="1:5" customFormat="1" ht="15.75" outlineLevel="2" thickBot="1">
      <c r="A24" s="29" t="s">
        <v>45</v>
      </c>
      <c r="B24" s="29" t="s">
        <v>45</v>
      </c>
      <c r="C24" s="29">
        <v>957.31</v>
      </c>
      <c r="D24" s="29" t="s">
        <v>46</v>
      </c>
      <c r="E24" s="29">
        <v>11966.4</v>
      </c>
    </row>
    <row r="25" spans="1:5" customFormat="1" ht="15.75" outlineLevel="2" thickBot="1">
      <c r="A25" s="29" t="s">
        <v>60</v>
      </c>
      <c r="B25" s="29" t="s">
        <v>61</v>
      </c>
      <c r="C25" s="29">
        <v>1445.99</v>
      </c>
      <c r="D25" s="29" t="s">
        <v>46</v>
      </c>
      <c r="E25" s="29">
        <v>29.42</v>
      </c>
    </row>
    <row r="26" spans="1:5" customFormat="1" ht="15.75" outlineLevel="2" thickBot="1">
      <c r="A26" s="29" t="s">
        <v>90</v>
      </c>
      <c r="B26" s="29" t="s">
        <v>90</v>
      </c>
      <c r="C26" s="29">
        <v>909.45</v>
      </c>
      <c r="D26" s="29" t="s">
        <v>46</v>
      </c>
      <c r="E26" s="29">
        <v>11966.4</v>
      </c>
    </row>
    <row r="27" spans="1:5" customFormat="1" ht="15.75" outlineLevel="2" thickBot="1">
      <c r="A27" s="29" t="s">
        <v>91</v>
      </c>
      <c r="B27" s="29" t="s">
        <v>92</v>
      </c>
      <c r="C27" s="29">
        <v>1555.7</v>
      </c>
      <c r="D27" s="29" t="s">
        <v>46</v>
      </c>
      <c r="E27" s="29">
        <v>74.400000000000006</v>
      </c>
    </row>
    <row r="28" spans="1:5" customFormat="1" ht="15.75" outlineLevel="2" thickBot="1">
      <c r="A28" s="29" t="s">
        <v>93</v>
      </c>
      <c r="B28" s="29" t="s">
        <v>94</v>
      </c>
      <c r="C28" s="29">
        <v>1675.3</v>
      </c>
      <c r="D28" s="29" t="s">
        <v>46</v>
      </c>
      <c r="E28" s="29">
        <v>11966.4</v>
      </c>
    </row>
    <row r="29" spans="1:5" customFormat="1" ht="15.75" outlineLevel="2" thickBot="1">
      <c r="A29" s="29" t="s">
        <v>95</v>
      </c>
      <c r="B29" s="29" t="s">
        <v>96</v>
      </c>
      <c r="C29" s="29">
        <v>9416.5400000000009</v>
      </c>
      <c r="D29" s="29" t="s">
        <v>46</v>
      </c>
      <c r="E29" s="29">
        <v>2819.3249999999998</v>
      </c>
    </row>
    <row r="30" spans="1:5" ht="43.5" outlineLevel="1" thickBot="1">
      <c r="A30" s="27" t="s">
        <v>21</v>
      </c>
      <c r="B30" s="21"/>
      <c r="C30" s="10">
        <f>SUM(C31)</f>
        <v>2434.04</v>
      </c>
      <c r="D30" s="21"/>
      <c r="E30" s="21"/>
    </row>
    <row r="31" spans="1:5" customFormat="1" ht="15.75" outlineLevel="2" thickBot="1">
      <c r="A31" s="29" t="s">
        <v>97</v>
      </c>
      <c r="B31" s="29" t="s">
        <v>97</v>
      </c>
      <c r="C31" s="29">
        <v>2434.04</v>
      </c>
      <c r="D31" s="29" t="s">
        <v>63</v>
      </c>
      <c r="E31" s="29">
        <v>28</v>
      </c>
    </row>
    <row r="32" spans="1:5" s="24" customFormat="1" ht="52.5" customHeight="1" outlineLevel="2" thickBot="1">
      <c r="A32" s="27" t="s">
        <v>22</v>
      </c>
      <c r="B32" s="25"/>
      <c r="C32" s="26">
        <f>SUM(C33:C50)</f>
        <v>103814.65000000001</v>
      </c>
      <c r="D32" s="25"/>
      <c r="E32" s="25"/>
    </row>
    <row r="33" spans="1:5" customFormat="1" ht="15.75" outlineLevel="2" thickBot="1">
      <c r="A33" s="29" t="s">
        <v>48</v>
      </c>
      <c r="B33" s="29" t="s">
        <v>48</v>
      </c>
      <c r="C33" s="29">
        <v>809.36</v>
      </c>
      <c r="D33" s="29" t="s">
        <v>49</v>
      </c>
      <c r="E33" s="29">
        <v>1</v>
      </c>
    </row>
    <row r="34" spans="1:5" customFormat="1" ht="15.75" outlineLevel="2" thickBot="1">
      <c r="A34" s="29" t="s">
        <v>53</v>
      </c>
      <c r="B34" s="29" t="s">
        <v>53</v>
      </c>
      <c r="C34" s="29">
        <v>2148.36</v>
      </c>
      <c r="D34" s="29" t="s">
        <v>54</v>
      </c>
      <c r="E34" s="29">
        <v>12</v>
      </c>
    </row>
    <row r="35" spans="1:5" customFormat="1" ht="15.75" outlineLevel="2" thickBot="1">
      <c r="A35" s="29" t="s">
        <v>57</v>
      </c>
      <c r="B35" s="29" t="s">
        <v>57</v>
      </c>
      <c r="C35" s="29">
        <v>842.1</v>
      </c>
      <c r="D35" s="29" t="s">
        <v>54</v>
      </c>
      <c r="E35" s="29">
        <v>3</v>
      </c>
    </row>
    <row r="36" spans="1:5" customFormat="1" ht="15.75" outlineLevel="2" thickBot="1">
      <c r="A36" s="29" t="s">
        <v>57</v>
      </c>
      <c r="B36" s="29" t="s">
        <v>57</v>
      </c>
      <c r="C36" s="29">
        <v>3649.1</v>
      </c>
      <c r="D36" s="29" t="s">
        <v>54</v>
      </c>
      <c r="E36" s="29">
        <v>13</v>
      </c>
    </row>
    <row r="37" spans="1:5" customFormat="1" ht="15.75" outlineLevel="2" thickBot="1">
      <c r="A37" s="29" t="s">
        <v>64</v>
      </c>
      <c r="B37" s="29" t="s">
        <v>64</v>
      </c>
      <c r="C37" s="29">
        <v>26297.599999999999</v>
      </c>
      <c r="D37" s="29" t="s">
        <v>46</v>
      </c>
      <c r="E37" s="29">
        <v>40</v>
      </c>
    </row>
    <row r="38" spans="1:5" customFormat="1" ht="15.75" outlineLevel="2" thickBot="1">
      <c r="A38" s="29" t="s">
        <v>66</v>
      </c>
      <c r="B38" s="29" t="s">
        <v>66</v>
      </c>
      <c r="C38" s="29">
        <v>8329.1200000000008</v>
      </c>
      <c r="D38" s="29" t="s">
        <v>63</v>
      </c>
      <c r="E38" s="29">
        <v>4</v>
      </c>
    </row>
    <row r="39" spans="1:5" customFormat="1" ht="15.75" outlineLevel="2" thickBot="1">
      <c r="A39" s="29" t="s">
        <v>67</v>
      </c>
      <c r="B39" s="29" t="s">
        <v>67</v>
      </c>
      <c r="C39" s="29">
        <v>3837.8</v>
      </c>
      <c r="D39" s="29" t="s">
        <v>63</v>
      </c>
      <c r="E39" s="29">
        <v>2</v>
      </c>
    </row>
    <row r="40" spans="1:5" customFormat="1" ht="15.75" outlineLevel="2" thickBot="1">
      <c r="A40" s="29" t="s">
        <v>68</v>
      </c>
      <c r="B40" s="29" t="s">
        <v>68</v>
      </c>
      <c r="C40" s="29">
        <v>4120</v>
      </c>
      <c r="D40" s="29" t="s">
        <v>54</v>
      </c>
      <c r="E40" s="29">
        <v>4</v>
      </c>
    </row>
    <row r="41" spans="1:5" customFormat="1" ht="15.75" outlineLevel="2" thickBot="1">
      <c r="A41" s="29" t="s">
        <v>69</v>
      </c>
      <c r="B41" s="29" t="s">
        <v>69</v>
      </c>
      <c r="C41" s="29">
        <v>16441.32</v>
      </c>
      <c r="D41" s="29" t="s">
        <v>54</v>
      </c>
      <c r="E41" s="29">
        <v>14</v>
      </c>
    </row>
    <row r="42" spans="1:5" customFormat="1" ht="15.75" outlineLevel="2" thickBot="1">
      <c r="A42" s="29" t="s">
        <v>70</v>
      </c>
      <c r="B42" s="29" t="s">
        <v>70</v>
      </c>
      <c r="C42" s="29">
        <v>7666.98</v>
      </c>
      <c r="D42" s="29" t="s">
        <v>71</v>
      </c>
      <c r="E42" s="29">
        <v>6</v>
      </c>
    </row>
    <row r="43" spans="1:5" customFormat="1" ht="15.75" outlineLevel="2" thickBot="1">
      <c r="A43" s="29" t="s">
        <v>72</v>
      </c>
      <c r="B43" s="29" t="s">
        <v>72</v>
      </c>
      <c r="C43" s="29">
        <v>9270</v>
      </c>
      <c r="D43" s="29" t="s">
        <v>71</v>
      </c>
      <c r="E43" s="29">
        <v>9</v>
      </c>
    </row>
    <row r="44" spans="1:5" customFormat="1" ht="15.75" outlineLevel="2" thickBot="1">
      <c r="A44" s="29" t="s">
        <v>73</v>
      </c>
      <c r="B44" s="29" t="s">
        <v>73</v>
      </c>
      <c r="C44" s="29">
        <v>14092.56</v>
      </c>
      <c r="D44" s="29" t="s">
        <v>71</v>
      </c>
      <c r="E44" s="29">
        <v>12</v>
      </c>
    </row>
    <row r="45" spans="1:5" customFormat="1" ht="15.75" outlineLevel="2" thickBot="1">
      <c r="A45" s="29" t="s">
        <v>74</v>
      </c>
      <c r="B45" s="29" t="s">
        <v>74</v>
      </c>
      <c r="C45" s="29">
        <v>3289.96</v>
      </c>
      <c r="D45" s="29" t="s">
        <v>54</v>
      </c>
      <c r="E45" s="29">
        <v>3</v>
      </c>
    </row>
    <row r="46" spans="1:5" customFormat="1" ht="15.75" outlineLevel="2" thickBot="1">
      <c r="A46" s="29" t="s">
        <v>87</v>
      </c>
      <c r="B46" s="29" t="s">
        <v>87</v>
      </c>
      <c r="C46" s="29">
        <v>179.6</v>
      </c>
      <c r="D46" s="29" t="s">
        <v>63</v>
      </c>
      <c r="E46" s="29">
        <v>1</v>
      </c>
    </row>
    <row r="47" spans="1:5" customFormat="1" ht="15.75" outlineLevel="2" thickBot="1">
      <c r="A47" s="29" t="s">
        <v>88</v>
      </c>
      <c r="B47" s="29" t="s">
        <v>88</v>
      </c>
      <c r="C47" s="29">
        <v>729.36</v>
      </c>
      <c r="D47" s="29" t="s">
        <v>89</v>
      </c>
      <c r="E47" s="29">
        <v>1</v>
      </c>
    </row>
    <row r="48" spans="1:5" customFormat="1" ht="15.75" outlineLevel="2" thickBot="1">
      <c r="A48" s="29" t="s">
        <v>99</v>
      </c>
      <c r="B48" s="29" t="s">
        <v>99</v>
      </c>
      <c r="C48" s="29">
        <v>270.14</v>
      </c>
      <c r="D48" s="29" t="s">
        <v>100</v>
      </c>
      <c r="E48" s="29">
        <v>1</v>
      </c>
    </row>
    <row r="49" spans="1:5" customFormat="1" ht="15.75" outlineLevel="2" thickBot="1">
      <c r="A49" s="29" t="s">
        <v>102</v>
      </c>
      <c r="B49" s="29" t="s">
        <v>102</v>
      </c>
      <c r="C49" s="29">
        <v>598.23</v>
      </c>
      <c r="D49" s="29" t="s">
        <v>54</v>
      </c>
      <c r="E49" s="29">
        <v>3</v>
      </c>
    </row>
    <row r="50" spans="1:5" customFormat="1" ht="15.75" outlineLevel="2" thickBot="1">
      <c r="A50" s="29" t="s">
        <v>105</v>
      </c>
      <c r="B50" s="29" t="s">
        <v>105</v>
      </c>
      <c r="C50" s="29">
        <v>1243.06</v>
      </c>
      <c r="D50" s="29" t="s">
        <v>49</v>
      </c>
      <c r="E50" s="29">
        <v>2</v>
      </c>
    </row>
    <row r="51" spans="1:5" s="24" customFormat="1" ht="28.5" outlineLevel="2">
      <c r="A51" s="27" t="s">
        <v>23</v>
      </c>
      <c r="B51" s="25"/>
      <c r="C51" s="26"/>
      <c r="D51" s="25"/>
      <c r="E51" s="25"/>
    </row>
    <row r="52" spans="1:5" ht="28.5">
      <c r="A52" s="27" t="s">
        <v>24</v>
      </c>
      <c r="B52" s="9" t="e">
        <f>SUM(#REF!)</f>
        <v>#REF!</v>
      </c>
      <c r="C52" s="10">
        <v>0</v>
      </c>
      <c r="D52" s="3"/>
      <c r="E52" s="2"/>
    </row>
    <row r="53" spans="1:5" ht="28.5">
      <c r="A53" s="27" t="s">
        <v>25</v>
      </c>
      <c r="B53" s="9">
        <f>B54</f>
        <v>0</v>
      </c>
      <c r="C53" s="10">
        <f>B53</f>
        <v>0</v>
      </c>
      <c r="D53" s="3"/>
      <c r="E53" s="2"/>
    </row>
    <row r="54" spans="1:5">
      <c r="A54" s="3" t="s">
        <v>0</v>
      </c>
      <c r="B54" s="9"/>
      <c r="C54" s="28">
        <f t="shared" ref="C54" si="0">B54*1.18</f>
        <v>0</v>
      </c>
      <c r="D54" s="3"/>
      <c r="E54" s="2"/>
    </row>
    <row r="55" spans="1:5" ht="28.5">
      <c r="A55" s="27" t="s">
        <v>26</v>
      </c>
      <c r="B55" s="9" t="e">
        <f>#REF!+#REF!</f>
        <v>#REF!</v>
      </c>
      <c r="C55" s="10">
        <v>0</v>
      </c>
      <c r="D55" s="3"/>
      <c r="E55" s="2"/>
    </row>
    <row r="56" spans="1:5" ht="28.5">
      <c r="A56" s="27" t="s">
        <v>27</v>
      </c>
      <c r="B56" s="9" t="e">
        <f>#REF!</f>
        <v>#REF!</v>
      </c>
      <c r="C56" s="10">
        <v>0</v>
      </c>
      <c r="D56" s="3"/>
      <c r="E56" s="2"/>
    </row>
    <row r="57" spans="1:5">
      <c r="A57" s="27"/>
      <c r="B57" s="9"/>
      <c r="C57" s="10"/>
      <c r="D57" s="3"/>
      <c r="E57" s="2"/>
    </row>
    <row r="58" spans="1:5" ht="29.25" thickBot="1">
      <c r="A58" s="27" t="s">
        <v>28</v>
      </c>
      <c r="B58" s="9" t="e">
        <f>#REF!+#REF!</f>
        <v>#REF!</v>
      </c>
      <c r="C58" s="10">
        <f>SUM(C59:C60)</f>
        <v>12121.97</v>
      </c>
      <c r="D58" s="3"/>
      <c r="E58" s="2"/>
    </row>
    <row r="59" spans="1:5" customFormat="1" ht="15.75" outlineLevel="2" thickBot="1">
      <c r="A59" s="29" t="s">
        <v>75</v>
      </c>
      <c r="B59" s="29" t="s">
        <v>75</v>
      </c>
      <c r="C59" s="29">
        <v>6461.86</v>
      </c>
      <c r="D59" s="29" t="s">
        <v>46</v>
      </c>
      <c r="E59" s="29">
        <v>11966.4</v>
      </c>
    </row>
    <row r="60" spans="1:5" customFormat="1" ht="15.75" outlineLevel="2" thickBot="1">
      <c r="A60" s="29" t="s">
        <v>76</v>
      </c>
      <c r="B60" s="29" t="s">
        <v>76</v>
      </c>
      <c r="C60" s="29">
        <v>5660.11</v>
      </c>
      <c r="D60" s="29" t="s">
        <v>46</v>
      </c>
      <c r="E60" s="29">
        <v>11966.4</v>
      </c>
    </row>
    <row r="61" spans="1:5" ht="43.5" thickBot="1">
      <c r="A61" s="27" t="s">
        <v>29</v>
      </c>
      <c r="B61" s="9" t="e">
        <f>#REF!</f>
        <v>#REF!</v>
      </c>
      <c r="C61" s="10">
        <f>C62</f>
        <v>5472</v>
      </c>
      <c r="D61" s="3"/>
      <c r="E61" s="2"/>
    </row>
    <row r="62" spans="1:5" customFormat="1" ht="15.75" outlineLevel="2" thickBot="1">
      <c r="A62" s="29" t="s">
        <v>47</v>
      </c>
      <c r="B62" s="29" t="s">
        <v>47</v>
      </c>
      <c r="C62" s="29">
        <v>5472</v>
      </c>
      <c r="D62" s="29" t="s">
        <v>46</v>
      </c>
      <c r="E62" s="29">
        <v>3800</v>
      </c>
    </row>
    <row r="63" spans="1:5" ht="57.75" thickBot="1">
      <c r="A63" s="27" t="s">
        <v>30</v>
      </c>
      <c r="B63" s="9" t="e">
        <f>SUM(#REF!)</f>
        <v>#REF!</v>
      </c>
      <c r="C63" s="10">
        <f>SUM(C64:C74)</f>
        <v>77988.23000000001</v>
      </c>
      <c r="D63" s="3"/>
      <c r="E63" s="2"/>
    </row>
    <row r="64" spans="1:5" customFormat="1" ht="15.75" outlineLevel="2" thickBot="1">
      <c r="A64" s="29" t="s">
        <v>50</v>
      </c>
      <c r="B64" s="29" t="s">
        <v>50</v>
      </c>
      <c r="C64" s="29">
        <v>108.35</v>
      </c>
      <c r="D64" s="29" t="s">
        <v>51</v>
      </c>
      <c r="E64" s="29">
        <v>5</v>
      </c>
    </row>
    <row r="65" spans="1:5" customFormat="1" ht="15.75" outlineLevel="2" thickBot="1">
      <c r="A65" s="29" t="s">
        <v>52</v>
      </c>
      <c r="B65" s="29" t="s">
        <v>52</v>
      </c>
      <c r="C65" s="29">
        <v>952.5</v>
      </c>
      <c r="D65" s="29" t="s">
        <v>46</v>
      </c>
      <c r="E65" s="29">
        <v>50</v>
      </c>
    </row>
    <row r="66" spans="1:5" customFormat="1" ht="15.75" outlineLevel="2" thickBot="1">
      <c r="A66" s="29" t="s">
        <v>55</v>
      </c>
      <c r="B66" s="29" t="s">
        <v>56</v>
      </c>
      <c r="C66" s="29">
        <v>406.86</v>
      </c>
      <c r="D66" s="29" t="s">
        <v>46</v>
      </c>
      <c r="E66" s="29">
        <v>23932.799999999999</v>
      </c>
    </row>
    <row r="67" spans="1:5" customFormat="1" ht="15.75" outlineLevel="2" thickBot="1">
      <c r="A67" s="29" t="s">
        <v>58</v>
      </c>
      <c r="B67" s="29" t="s">
        <v>59</v>
      </c>
      <c r="C67" s="29">
        <v>1239</v>
      </c>
      <c r="D67" s="29" t="s">
        <v>46</v>
      </c>
      <c r="E67" s="29">
        <v>300</v>
      </c>
    </row>
    <row r="68" spans="1:5" customFormat="1" ht="15.75" outlineLevel="2" thickBot="1">
      <c r="A68" s="29" t="s">
        <v>62</v>
      </c>
      <c r="B68" s="29" t="s">
        <v>62</v>
      </c>
      <c r="C68" s="29">
        <v>400</v>
      </c>
      <c r="D68" s="29" t="s">
        <v>63</v>
      </c>
      <c r="E68" s="29">
        <v>10</v>
      </c>
    </row>
    <row r="69" spans="1:5" customFormat="1" ht="15.75" outlineLevel="2" thickBot="1">
      <c r="A69" s="29" t="s">
        <v>65</v>
      </c>
      <c r="B69" s="29" t="s">
        <v>65</v>
      </c>
      <c r="C69" s="29">
        <v>700</v>
      </c>
      <c r="D69" s="29" t="s">
        <v>63</v>
      </c>
      <c r="E69" s="29">
        <v>10</v>
      </c>
    </row>
    <row r="70" spans="1:5" customFormat="1" ht="15.75" outlineLevel="2" thickBot="1">
      <c r="A70" s="29" t="s">
        <v>79</v>
      </c>
      <c r="B70" s="29" t="s">
        <v>80</v>
      </c>
      <c r="C70" s="29">
        <v>33745.26</v>
      </c>
      <c r="D70" s="29" t="s">
        <v>46</v>
      </c>
      <c r="E70" s="29">
        <v>11966.4</v>
      </c>
    </row>
    <row r="71" spans="1:5" customFormat="1" ht="15.75" outlineLevel="2" thickBot="1">
      <c r="A71" s="29" t="s">
        <v>81</v>
      </c>
      <c r="B71" s="29" t="s">
        <v>82</v>
      </c>
      <c r="C71" s="29">
        <v>33745.25</v>
      </c>
      <c r="D71" s="29" t="s">
        <v>46</v>
      </c>
      <c r="E71" s="29">
        <v>11966.4</v>
      </c>
    </row>
    <row r="72" spans="1:5" customFormat="1" ht="15.75" outlineLevel="2" thickBot="1">
      <c r="A72" s="29" t="s">
        <v>98</v>
      </c>
      <c r="B72" s="29" t="s">
        <v>98</v>
      </c>
      <c r="C72" s="29">
        <v>4152.66</v>
      </c>
      <c r="D72" s="29" t="s">
        <v>63</v>
      </c>
      <c r="E72" s="29">
        <v>3</v>
      </c>
    </row>
    <row r="73" spans="1:5" customFormat="1" ht="15.75" outlineLevel="2" thickBot="1">
      <c r="A73" s="29" t="s">
        <v>101</v>
      </c>
      <c r="B73" s="29" t="s">
        <v>101</v>
      </c>
      <c r="C73" s="29">
        <v>180</v>
      </c>
      <c r="D73" s="29" t="s">
        <v>51</v>
      </c>
      <c r="E73" s="29">
        <v>0.2</v>
      </c>
    </row>
    <row r="74" spans="1:5" customFormat="1" ht="15.75" outlineLevel="2" thickBot="1">
      <c r="A74" s="29" t="s">
        <v>103</v>
      </c>
      <c r="B74" s="29" t="s">
        <v>104</v>
      </c>
      <c r="C74" s="29">
        <v>2358.35</v>
      </c>
      <c r="D74" s="29" t="s">
        <v>63</v>
      </c>
      <c r="E74" s="29">
        <v>0.25</v>
      </c>
    </row>
    <row r="75" spans="1:5">
      <c r="A75" s="27" t="s">
        <v>31</v>
      </c>
      <c r="B75" s="9">
        <f>B76</f>
        <v>1627.1186440677966</v>
      </c>
      <c r="C75" s="10">
        <f>C76+C77</f>
        <v>25862.819999999974</v>
      </c>
      <c r="D75" s="3"/>
      <c r="E75" s="2"/>
    </row>
    <row r="76" spans="1:5" ht="45">
      <c r="A76" s="5" t="s">
        <v>7</v>
      </c>
      <c r="B76" s="11">
        <f>C76/1.18</f>
        <v>1627.1186440677966</v>
      </c>
      <c r="C76" s="12">
        <f>E76*12*5</f>
        <v>1920</v>
      </c>
      <c r="D76" s="5" t="s">
        <v>5</v>
      </c>
      <c r="E76" s="5">
        <v>32</v>
      </c>
    </row>
    <row r="77" spans="1:5">
      <c r="A77" s="5" t="s">
        <v>106</v>
      </c>
      <c r="B77" s="11"/>
      <c r="C77" s="12">
        <f>[1]Лист2!$G$605</f>
        <v>23942.819999999974</v>
      </c>
      <c r="D77" s="5"/>
      <c r="E77" s="5"/>
    </row>
    <row r="78" spans="1:5">
      <c r="A78" s="27" t="s">
        <v>32</v>
      </c>
      <c r="B78" s="13" t="e">
        <f>B13+B16+B19+#REF!+#REF!+#REF!+B52+B53+B55+B56+B58+B61+B63+B75</f>
        <v>#REF!</v>
      </c>
      <c r="C78" s="14">
        <f>C13+C16+C19+C23+C30+C32+C55+C56+C58+C61+C992+C63+C52+C51+C75</f>
        <v>401991.15999999992</v>
      </c>
      <c r="D78" s="28" t="s">
        <v>35</v>
      </c>
      <c r="E78" s="2"/>
    </row>
    <row r="79" spans="1:5">
      <c r="A79" s="27" t="s">
        <v>33</v>
      </c>
      <c r="B79" s="15"/>
      <c r="C79" s="10">
        <f>C78*1.18</f>
        <v>474349.56879999989</v>
      </c>
      <c r="D79" s="28" t="s">
        <v>35</v>
      </c>
      <c r="E79" s="2"/>
    </row>
    <row r="80" spans="1:5">
      <c r="A80" s="27" t="s">
        <v>34</v>
      </c>
      <c r="B80" s="15"/>
      <c r="C80" s="10">
        <f>C4+C6+C10-C79</f>
        <v>-199946.41879999993</v>
      </c>
      <c r="D80" s="28" t="s">
        <v>35</v>
      </c>
      <c r="E80" s="2"/>
    </row>
    <row r="81" spans="1:5" ht="28.5">
      <c r="A81" s="27" t="s">
        <v>37</v>
      </c>
      <c r="B81" s="9"/>
      <c r="C81" s="10">
        <f>C80+C8</f>
        <v>-291280.56879999989</v>
      </c>
      <c r="D81" s="28" t="s">
        <v>35</v>
      </c>
      <c r="E81" s="2"/>
    </row>
    <row r="84" spans="1:5">
      <c r="C84" s="16">
        <f>C13+C16+C19+C23+C30+C32+C55+C58+C61+C63+C52+C51</f>
        <v>376128.33999999997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2018-03-22T06:11:13Z</cp:lastPrinted>
  <dcterms:created xsi:type="dcterms:W3CDTF">2016-03-18T02:51:51Z</dcterms:created>
  <dcterms:modified xsi:type="dcterms:W3CDTF">2018-03-22T06:11:15Z</dcterms:modified>
</cp:coreProperties>
</file>