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Лист1!$A$1:$E$93</definedName>
  </definedNames>
  <calcPr calcId="124519"/>
</workbook>
</file>

<file path=xl/calcChain.xml><?xml version="1.0" encoding="utf-8"?>
<calcChain xmlns="http://schemas.openxmlformats.org/spreadsheetml/2006/main">
  <c r="C92" i="1"/>
  <c r="C91"/>
  <c r="C90"/>
  <c r="C8"/>
  <c r="C93"/>
  <c r="C13"/>
  <c r="C79"/>
  <c r="C77"/>
  <c r="C74"/>
  <c r="C71"/>
  <c r="C44"/>
  <c r="C29"/>
  <c r="C22"/>
  <c r="C19"/>
  <c r="C16"/>
  <c r="C7" i="4" l="1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93"/>
  <c r="E93"/>
  <c r="C95"/>
  <c r="E95"/>
  <c r="C97"/>
  <c r="E97"/>
  <c r="C99"/>
  <c r="E99"/>
  <c r="C101"/>
  <c r="E101"/>
  <c r="C103"/>
  <c r="E103"/>
  <c r="C105"/>
  <c r="E105"/>
  <c r="C107"/>
  <c r="E107"/>
  <c r="C109"/>
  <c r="E109"/>
  <c r="C111"/>
  <c r="E111"/>
  <c r="C113"/>
  <c r="E113"/>
  <c r="C115"/>
  <c r="E115"/>
  <c r="C117"/>
  <c r="E117"/>
  <c r="C119"/>
  <c r="E119"/>
  <c r="C121"/>
  <c r="E121"/>
  <c r="C123"/>
  <c r="E123"/>
  <c r="C125"/>
  <c r="E125"/>
  <c r="C126"/>
  <c r="E126"/>
  <c r="C88" i="1"/>
  <c r="C87" s="1"/>
  <c r="B69"/>
  <c r="C10" l="1"/>
  <c r="C9" s="1"/>
  <c r="C11" s="1"/>
  <c r="B79" l="1"/>
  <c r="B71"/>
  <c r="B88" l="1"/>
  <c r="B87" s="1"/>
  <c r="B77"/>
  <c r="B74"/>
  <c r="B73"/>
  <c r="B70"/>
  <c r="B19"/>
  <c r="B16"/>
  <c r="B13"/>
  <c r="B90" l="1"/>
</calcChain>
</file>

<file path=xl/sharedStrings.xml><?xml version="1.0" encoding="utf-8"?>
<sst xmlns="http://schemas.openxmlformats.org/spreadsheetml/2006/main" count="477" uniqueCount="192">
  <si>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</si>
  <si>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</si>
  <si>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</si>
  <si>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</si>
  <si>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</si>
  <si>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</si>
  <si>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</si>
  <si>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Годовая фактическая стоимость работ (услуг) с НДС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</si>
  <si>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</si>
  <si>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</si>
  <si>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</si>
  <si>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</si>
  <si>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</si>
  <si>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</si>
  <si>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</si>
  <si>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вентиля, д. 20 мм</t>
  </si>
  <si>
    <t>Смена труб ГВС д.20</t>
  </si>
  <si>
    <t>сброс воздуха с системы отопления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</si>
  <si>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</si>
  <si>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</si>
  <si>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</si>
  <si>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</si>
  <si>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</si>
  <si>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</si>
  <si>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</si>
  <si>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</si>
  <si>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</si>
  <si>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</si>
  <si>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</si>
  <si>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</si>
  <si>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</si>
  <si>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</si>
  <si>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</si>
  <si>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</si>
  <si>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Прочистка вентиляции</t>
  </si>
  <si>
    <t>Выезд а/машины по заявке</t>
  </si>
  <si>
    <t>выезд</t>
  </si>
  <si>
    <t>Закрытие и открытие стояков</t>
  </si>
  <si>
    <t>1 стояк</t>
  </si>
  <si>
    <t>1м</t>
  </si>
  <si>
    <t>Устранение свищей хомутами</t>
  </si>
  <si>
    <t>осмотр подвала</t>
  </si>
  <si>
    <t>раз</t>
  </si>
  <si>
    <t>Смена труб ГВС д.32</t>
  </si>
  <si>
    <t>Смена труб ХВС д.25</t>
  </si>
  <si>
    <t>м3</t>
  </si>
  <si>
    <t>песок</t>
  </si>
  <si>
    <t>прочистка канализационной сети внутренней</t>
  </si>
  <si>
    <t>ремонт мягкой кровли кровельной мастикой</t>
  </si>
  <si>
    <t>Адрес: 1 мкр., д. 28</t>
  </si>
  <si>
    <t>Замена электропроводки</t>
  </si>
  <si>
    <t>Очистка канализационной сети</t>
  </si>
  <si>
    <t>Ремонт канализационной трубы</t>
  </si>
  <si>
    <t>Смена вентиля до д.32</t>
  </si>
  <si>
    <t>Смена стекол</t>
  </si>
  <si>
    <t>Смена труб канализации д. 100</t>
  </si>
  <si>
    <t>Устранение свищей/сварочные работы</t>
  </si>
  <si>
    <t>1 шов</t>
  </si>
  <si>
    <t>замена эл. лампочки накаливания</t>
  </si>
  <si>
    <t>замена электро-патрона</t>
  </si>
  <si>
    <t>навеска замка</t>
  </si>
  <si>
    <t>руб.</t>
  </si>
  <si>
    <t>Старшие по дому (льготы)</t>
  </si>
  <si>
    <t>Общий итог</t>
  </si>
  <si>
    <t>сброс воздуха со стояков отопления Итог</t>
  </si>
  <si>
    <t>сброс воздуха со стояков отопления</t>
  </si>
  <si>
    <t>сброс воздуха с системы отопления Итог</t>
  </si>
  <si>
    <t>ремонт скамеек Итог</t>
  </si>
  <si>
    <t>ремонт скамеек</t>
  </si>
  <si>
    <t>ремонт подъезда 4 Итог</t>
  </si>
  <si>
    <t>подъезд</t>
  </si>
  <si>
    <t>ремонт подъезда 4</t>
  </si>
  <si>
    <t>ремонт подъезда 2,3    частично Итог</t>
  </si>
  <si>
    <t>ремонт подъезда 2,3    частично</t>
  </si>
  <si>
    <t>ремонт мягкой кровли кровельной мастикой Итог</t>
  </si>
  <si>
    <t>прочистка канализационной сети внутренней Итог</t>
  </si>
  <si>
    <t>покос травы с исп.бензинового триммера с исп.лески Итог</t>
  </si>
  <si>
    <t>покос травы с исп.бензинового триммера с исп.лески</t>
  </si>
  <si>
    <t>песок Итог</t>
  </si>
  <si>
    <t>осмотр подвала Итог</t>
  </si>
  <si>
    <t>навеска замка Итог</t>
  </si>
  <si>
    <t>замена электро-патрона Итог</t>
  </si>
  <si>
    <t>замена эл. лампочки накаливания Итог</t>
  </si>
  <si>
    <t>замена пакетных выключателей Итог</t>
  </si>
  <si>
    <t>замена пакетных выключателей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</si>
  <si>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</si>
  <si>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</si>
  <si>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</si>
  <si>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</si>
  <si>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</si>
  <si>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</si>
  <si>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</si>
  <si>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</si>
  <si>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</si>
  <si>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</si>
  <si>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</si>
  <si>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Устранение свищей/сварочные работы Итог</t>
  </si>
  <si>
    <t>Устранение свищей хомутами Итог</t>
  </si>
  <si>
    <t>Установка пружины Итог</t>
  </si>
  <si>
    <t>Установка пружины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</si>
  <si>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</si>
  <si>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</si>
  <si>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</si>
  <si>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</si>
  <si>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</si>
  <si>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</si>
  <si>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</si>
  <si>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</si>
  <si>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</si>
  <si>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</si>
  <si>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</si>
  <si>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</si>
  <si>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</si>
  <si>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</si>
  <si>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</si>
  <si>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</si>
  <si>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</si>
  <si>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</si>
  <si>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</si>
  <si>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100 Итог</t>
  </si>
  <si>
    <t>Смена труб ХВС д.50 Итог</t>
  </si>
  <si>
    <t>Смена труб ХВС д.50</t>
  </si>
  <si>
    <t>Смена труб ХВС д.32 Итог</t>
  </si>
  <si>
    <t>Смена труб ХВС д.32</t>
  </si>
  <si>
    <t>Смена труб ХВС д.25 Итог</t>
  </si>
  <si>
    <t>Смена труб ГВС д.32 Итог</t>
  </si>
  <si>
    <t>Смена труб ГВС д.20 Итог</t>
  </si>
  <si>
    <t>Смена стекол Итог</t>
  </si>
  <si>
    <t>Смена вентиля, д. 20 мм Итог</t>
  </si>
  <si>
    <t>Смена вентиля до д.32 Итог</t>
  </si>
  <si>
    <t>Смена вентиля д. 32 мм Итог</t>
  </si>
  <si>
    <t>Смена вентиля д. 32 мм</t>
  </si>
  <si>
    <t>Ремонт металлической двери Итог</t>
  </si>
  <si>
    <t>Ремонт металлической двери</t>
  </si>
  <si>
    <t>Ремонт межпанельных швов без а/вышки (подрядчики) Итог</t>
  </si>
  <si>
    <t>метр</t>
  </si>
  <si>
    <t>Ремонт межпанельных швов без а/вышки (подрядчики)</t>
  </si>
  <si>
    <t>Ремонт канализационной трубы Итог</t>
  </si>
  <si>
    <t>Ремонт вентелей д. 20-32 Итог</t>
  </si>
  <si>
    <t>Ремонт вентелей д. 20-32</t>
  </si>
  <si>
    <t>Ревизия межэтажного щита Итог</t>
  </si>
  <si>
    <t>Ревизия межэтажного щита</t>
  </si>
  <si>
    <t>Прочистка вентиляции Итог</t>
  </si>
  <si>
    <t>Очистка козырька подъезда от мусора Итог</t>
  </si>
  <si>
    <t>Очистка козырька подъезда от мусора</t>
  </si>
  <si>
    <t>Очистка канализационной сети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</si>
  <si>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</si>
  <si>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</si>
  <si>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</si>
  <si>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</si>
  <si>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</si>
  <si>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</si>
  <si>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Краска Итог</t>
  </si>
  <si>
    <t>кг</t>
  </si>
  <si>
    <t>Краска</t>
  </si>
  <si>
    <t>Изготовление и установка песочницы размером 2х2 в дощатом из Итог</t>
  </si>
  <si>
    <t>Изготовление и установка песочницы размером 2х2 в</t>
  </si>
  <si>
    <t>Изготовление и установка песочницы размером 2х2 в дощатом из</t>
  </si>
  <si>
    <t>Изготовление и установка деревянной решётки для чистки обуви Итог</t>
  </si>
  <si>
    <t>Изготовление и установка деревянной решётки для чи</t>
  </si>
  <si>
    <t>Изготовление и установка деревянной решётки для чистки обуви</t>
  </si>
  <si>
    <t>Замена электропроводки Итог</t>
  </si>
  <si>
    <t>Закрытие и открытие стояков Итог</t>
  </si>
  <si>
    <t>Дератизация Итог</t>
  </si>
  <si>
    <t>Дератизация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</si>
  <si>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</si>
  <si>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</si>
  <si>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</si>
  <si>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</si>
  <si>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</si>
  <si>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</si>
  <si>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</si>
  <si>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</si>
  <si>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</si>
  <si>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</si>
  <si>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</si>
  <si>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</si>
  <si>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</si>
  <si>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</si>
  <si>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1-й мкр д.28   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</si>
  <si>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</si>
  <si>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Дебиторская задолженность (переплата) по дому на 31.12.2018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</si>
  <si>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</si>
  <si>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</si>
  <si>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</si>
  <si>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</si>
  <si>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</si>
  <si>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</si>
  <si>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</si>
  <si>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</si>
  <si>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</si>
  <si>
    <t>Доходы 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</si>
</sst>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4" xfId="0" applyFill="1" applyBorder="1"/>
    <xf numFmtId="0" fontId="11" fillId="0" borderId="4" xfId="0" applyFont="1" applyFill="1" applyBorder="1"/>
    <xf numFmtId="0" fontId="11" fillId="0" borderId="4" xfId="0" applyNumberFormat="1" applyFont="1" applyFill="1" applyBorder="1"/>
    <xf numFmtId="0" fontId="11" fillId="0" borderId="4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0" fillId="4" borderId="0" xfId="0" applyFill="1"/>
    <xf numFmtId="0" fontId="2" fillId="3" borderId="0" xfId="0" applyFont="1" applyFill="1" applyAlignment="1">
      <alignment wrapText="1"/>
    </xf>
    <xf numFmtId="0" fontId="6" fillId="3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vertical="center" wrapText="1"/>
    </xf>
    <xf numFmtId="2" fontId="4" fillId="3" borderId="2" xfId="1" applyNumberFormat="1" applyFont="1" applyFill="1" applyBorder="1" applyAlignment="1">
      <alignment vertical="center" wrapText="1"/>
    </xf>
    <xf numFmtId="0" fontId="5" fillId="3" borderId="2" xfId="2" applyFont="1" applyFill="1" applyBorder="1" applyAlignment="1" applyProtection="1">
      <alignment vertical="center" wrapText="1"/>
    </xf>
    <xf numFmtId="43" fontId="4" fillId="3" borderId="2" xfId="3" applyFont="1" applyFill="1" applyBorder="1" applyAlignment="1">
      <alignment vertical="center" wrapText="1"/>
    </xf>
    <xf numFmtId="0" fontId="10" fillId="3" borderId="2" xfId="2" applyFont="1" applyFill="1" applyBorder="1" applyAlignment="1" applyProtection="1">
      <alignment vertical="center" wrapText="1"/>
    </xf>
    <xf numFmtId="0" fontId="12" fillId="3" borderId="2" xfId="1" applyFont="1" applyFill="1" applyBorder="1" applyAlignment="1">
      <alignment vertical="center" wrapText="1"/>
    </xf>
    <xf numFmtId="164" fontId="12" fillId="3" borderId="2" xfId="1" applyNumberFormat="1" applyFont="1" applyFill="1" applyBorder="1" applyAlignment="1">
      <alignment vertical="center" wrapText="1"/>
    </xf>
    <xf numFmtId="2" fontId="12" fillId="3" borderId="2" xfId="1" applyNumberFormat="1" applyFont="1" applyFill="1" applyBorder="1" applyAlignment="1">
      <alignment vertical="center" wrapText="1"/>
    </xf>
    <xf numFmtId="43" fontId="12" fillId="3" borderId="2" xfId="3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 wrapText="1"/>
    </xf>
    <xf numFmtId="43" fontId="2" fillId="3" borderId="2" xfId="3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4" xfId="0" applyFill="1" applyBorder="1" applyAlignment="1"/>
    <xf numFmtId="0" fontId="0" fillId="3" borderId="0" xfId="0" applyFill="1" applyAlignment="1"/>
    <xf numFmtId="164" fontId="8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/>
    <xf numFmtId="0" fontId="6" fillId="3" borderId="2" xfId="0" applyFont="1" applyFill="1" applyBorder="1" applyAlignment="1"/>
    <xf numFmtId="2" fontId="8" fillId="3" borderId="2" xfId="0" applyNumberFormat="1" applyFont="1" applyFill="1" applyBorder="1" applyAlignment="1">
      <alignment vertical="center" wrapText="1"/>
    </xf>
    <xf numFmtId="2" fontId="0" fillId="3" borderId="4" xfId="0" applyNumberFormat="1" applyFill="1" applyBorder="1" applyAlignment="1"/>
    <xf numFmtId="164" fontId="6" fillId="3" borderId="2" xfId="3" applyNumberFormat="1" applyFont="1" applyFill="1" applyBorder="1" applyAlignment="1">
      <alignment vertical="center" wrapText="1"/>
    </xf>
    <xf numFmtId="2" fontId="6" fillId="3" borderId="2" xfId="3" applyNumberFormat="1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3" borderId="0" xfId="0" applyNumberFormat="1" applyFont="1" applyFill="1" applyAlignment="1">
      <alignment vertical="center" wrapText="1"/>
    </xf>
    <xf numFmtId="43" fontId="2" fillId="3" borderId="0" xfId="3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2" fillId="3" borderId="3" xfId="0" applyNumberFormat="1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topLeftCell="A76" workbookViewId="0">
      <selection activeCell="C93" sqref="C93"/>
    </sheetView>
  </sheetViews>
  <sheetFormatPr defaultRowHeight="15" outlineLevelRow="2"/>
  <cols>
    <col min="1" max="1" width="59.5703125" style="38" customWidth="1"/>
    <col min="2" max="2" width="15.5703125" style="9" hidden="1" customWidth="1"/>
    <col min="3" max="3" width="15.5703125" style="39" customWidth="1"/>
    <col min="4" max="4" width="9.28515625" style="38" customWidth="1"/>
    <col min="5" max="5" width="14.42578125" style="40" customWidth="1"/>
    <col min="6" max="6" width="8.42578125" style="7" customWidth="1"/>
    <col min="7" max="16384" width="9.140625" style="7"/>
  </cols>
  <sheetData>
    <row r="1" spans="1:5" ht="60" customHeight="1">
      <c r="A1" s="41" t="s">
        <v>11</v>
      </c>
      <c r="B1" s="41"/>
      <c r="C1" s="41"/>
      <c r="D1" s="41"/>
      <c r="E1" s="41"/>
    </row>
    <row r="2" spans="1:5" ht="17.25" customHeight="1">
      <c r="A2" s="8" t="s">
        <v>49</v>
      </c>
      <c r="B2" s="9" t="s">
        <v>9</v>
      </c>
      <c r="C2" s="43" t="s">
        <v>182</v>
      </c>
      <c r="D2" s="43"/>
      <c r="E2" s="43"/>
    </row>
    <row r="3" spans="1:5" ht="71.25">
      <c r="A3" s="10" t="s">
        <v>3</v>
      </c>
      <c r="B3" s="11" t="s">
        <v>0</v>
      </c>
      <c r="C3" s="12" t="s">
        <v>7</v>
      </c>
      <c r="D3" s="13" t="s">
        <v>1</v>
      </c>
      <c r="E3" s="14" t="s">
        <v>2</v>
      </c>
    </row>
    <row r="4" spans="1:5">
      <c r="A4" s="10" t="s">
        <v>183</v>
      </c>
      <c r="B4" s="11"/>
      <c r="C4" s="12">
        <v>-1412418.0956000001</v>
      </c>
      <c r="D4" s="15" t="s">
        <v>61</v>
      </c>
      <c r="E4" s="14"/>
    </row>
    <row r="5" spans="1:5">
      <c r="A5" s="44" t="s">
        <v>191</v>
      </c>
      <c r="B5" s="45"/>
      <c r="C5" s="45"/>
      <c r="D5" s="45"/>
      <c r="E5" s="46"/>
    </row>
    <row r="6" spans="1:5" ht="28.5">
      <c r="A6" s="10" t="s">
        <v>184</v>
      </c>
      <c r="B6" s="11"/>
      <c r="C6" s="12">
        <v>794766.35</v>
      </c>
      <c r="D6" s="15" t="s">
        <v>61</v>
      </c>
      <c r="E6" s="14"/>
    </row>
    <row r="7" spans="1:5">
      <c r="A7" s="10" t="s">
        <v>185</v>
      </c>
      <c r="B7" s="11"/>
      <c r="C7" s="12">
        <v>785140.56</v>
      </c>
      <c r="D7" s="15" t="s">
        <v>61</v>
      </c>
      <c r="E7" s="14"/>
    </row>
    <row r="8" spans="1:5" ht="28.5">
      <c r="A8" s="10" t="s">
        <v>181</v>
      </c>
      <c r="B8" s="11"/>
      <c r="C8" s="12">
        <f>C7-C6</f>
        <v>-9625.7899999999208</v>
      </c>
      <c r="D8" s="15" t="s">
        <v>61</v>
      </c>
      <c r="E8" s="14"/>
    </row>
    <row r="9" spans="1:5">
      <c r="A9" s="10" t="s">
        <v>12</v>
      </c>
      <c r="B9" s="11"/>
      <c r="C9" s="12">
        <f>C10</f>
        <v>7728.64</v>
      </c>
      <c r="D9" s="15" t="s">
        <v>61</v>
      </c>
      <c r="E9" s="14"/>
    </row>
    <row r="10" spans="1:5">
      <c r="A10" s="16" t="s">
        <v>13</v>
      </c>
      <c r="B10" s="17"/>
      <c r="C10" s="18">
        <f>600*12+528.64</f>
        <v>7728.64</v>
      </c>
      <c r="D10" s="15" t="s">
        <v>61</v>
      </c>
      <c r="E10" s="19"/>
    </row>
    <row r="11" spans="1:5">
      <c r="A11" s="20" t="s">
        <v>186</v>
      </c>
      <c r="B11" s="21"/>
      <c r="C11" s="22">
        <f>C6+C9</f>
        <v>802494.99</v>
      </c>
      <c r="D11" s="15" t="s">
        <v>61</v>
      </c>
      <c r="E11" s="23"/>
    </row>
    <row r="12" spans="1:5">
      <c r="A12" s="42" t="s">
        <v>14</v>
      </c>
      <c r="B12" s="42"/>
      <c r="C12" s="42"/>
      <c r="D12" s="42"/>
      <c r="E12" s="42"/>
    </row>
    <row r="13" spans="1:5" ht="29.25" thickBot="1">
      <c r="A13" s="20" t="s">
        <v>19</v>
      </c>
      <c r="B13" s="21" t="e">
        <f>#REF!</f>
        <v>#REF!</v>
      </c>
      <c r="C13" s="22">
        <f>C14+C15</f>
        <v>133009.93</v>
      </c>
      <c r="D13" s="24"/>
      <c r="E13" s="23"/>
    </row>
    <row r="14" spans="1:5" s="26" customFormat="1" ht="15.75" outlineLevel="2" thickBot="1">
      <c r="A14" s="25" t="s">
        <v>105</v>
      </c>
      <c r="B14" s="25" t="s">
        <v>104</v>
      </c>
      <c r="C14" s="25">
        <v>68840.22</v>
      </c>
      <c r="D14" s="25" t="s">
        <v>4</v>
      </c>
      <c r="E14" s="25">
        <v>18021</v>
      </c>
    </row>
    <row r="15" spans="1:5" s="26" customFormat="1" ht="15.75" outlineLevel="2" thickBot="1">
      <c r="A15" s="25" t="s">
        <v>102</v>
      </c>
      <c r="B15" s="25" t="s">
        <v>101</v>
      </c>
      <c r="C15" s="25">
        <v>64169.71</v>
      </c>
      <c r="D15" s="25" t="s">
        <v>4</v>
      </c>
      <c r="E15" s="25">
        <v>18025.2</v>
      </c>
    </row>
    <row r="16" spans="1:5" ht="29.25" thickBot="1">
      <c r="A16" s="20" t="s">
        <v>20</v>
      </c>
      <c r="B16" s="21" t="e">
        <f>#REF!</f>
        <v>#REF!</v>
      </c>
      <c r="C16" s="22">
        <f>C17+C18</f>
        <v>51545.279999999999</v>
      </c>
      <c r="D16" s="24"/>
      <c r="E16" s="23"/>
    </row>
    <row r="17" spans="1:5" s="26" customFormat="1" ht="15.75" outlineLevel="2" thickBot="1">
      <c r="A17" s="25" t="s">
        <v>114</v>
      </c>
      <c r="B17" s="25" t="s">
        <v>114</v>
      </c>
      <c r="C17" s="25">
        <v>22351.26</v>
      </c>
      <c r="D17" s="25" t="s">
        <v>4</v>
      </c>
      <c r="E17" s="25">
        <v>18025.2</v>
      </c>
    </row>
    <row r="18" spans="1:5" s="26" customFormat="1" ht="15.75" outlineLevel="2" thickBot="1">
      <c r="A18" s="25" t="s">
        <v>112</v>
      </c>
      <c r="B18" s="25" t="s">
        <v>112</v>
      </c>
      <c r="C18" s="25">
        <v>29194.02</v>
      </c>
      <c r="D18" s="25" t="s">
        <v>4</v>
      </c>
      <c r="E18" s="25">
        <v>18021</v>
      </c>
    </row>
    <row r="19" spans="1:5" ht="29.25" thickBot="1">
      <c r="A19" s="20" t="s">
        <v>21</v>
      </c>
      <c r="B19" s="27" t="e">
        <f>#REF!+#REF!</f>
        <v>#REF!</v>
      </c>
      <c r="C19" s="22">
        <f>C20+C21</f>
        <v>81022.8</v>
      </c>
      <c r="D19" s="28"/>
      <c r="E19" s="23"/>
    </row>
    <row r="20" spans="1:5" s="26" customFormat="1" ht="15.75" outlineLevel="2" thickBot="1">
      <c r="A20" s="25" t="s">
        <v>174</v>
      </c>
      <c r="B20" s="25" t="s">
        <v>174</v>
      </c>
      <c r="C20" s="25">
        <v>40619</v>
      </c>
      <c r="D20" s="25" t="s">
        <v>18</v>
      </c>
      <c r="E20" s="25">
        <v>755</v>
      </c>
    </row>
    <row r="21" spans="1:5" s="26" customFormat="1" ht="15.75" outlineLevel="2" thickBot="1">
      <c r="A21" s="25" t="s">
        <v>172</v>
      </c>
      <c r="B21" s="25" t="s">
        <v>172</v>
      </c>
      <c r="C21" s="25">
        <v>40403.800000000003</v>
      </c>
      <c r="D21" s="25" t="s">
        <v>18</v>
      </c>
      <c r="E21" s="25">
        <v>751</v>
      </c>
    </row>
    <row r="22" spans="1:5" ht="43.5" thickBot="1">
      <c r="A22" s="20" t="s">
        <v>22</v>
      </c>
      <c r="B22" s="21"/>
      <c r="C22" s="22">
        <f>SUM(C23:C28)</f>
        <v>15427.220000000001</v>
      </c>
      <c r="D22" s="24"/>
      <c r="E22" s="23"/>
    </row>
    <row r="23" spans="1:5" s="26" customFormat="1" ht="15.75" outlineLevel="2" thickBot="1">
      <c r="A23" s="25" t="s">
        <v>169</v>
      </c>
      <c r="B23" s="25" t="s">
        <v>169</v>
      </c>
      <c r="C23" s="25">
        <v>1442.02</v>
      </c>
      <c r="D23" s="25" t="s">
        <v>4</v>
      </c>
      <c r="E23" s="25">
        <v>18025.2</v>
      </c>
    </row>
    <row r="24" spans="1:5" s="26" customFormat="1" ht="15.75" outlineLevel="2" thickBot="1">
      <c r="A24" s="25" t="s">
        <v>167</v>
      </c>
      <c r="B24" s="25" t="s">
        <v>166</v>
      </c>
      <c r="C24" s="25">
        <v>1621.89</v>
      </c>
      <c r="D24" s="25" t="s">
        <v>4</v>
      </c>
      <c r="E24" s="25">
        <v>18021</v>
      </c>
    </row>
    <row r="25" spans="1:5" s="26" customFormat="1" ht="15.75" outlineLevel="2" thickBot="1">
      <c r="A25" s="25" t="s">
        <v>95</v>
      </c>
      <c r="B25" s="25" t="s">
        <v>95</v>
      </c>
      <c r="C25" s="25">
        <v>1369.92</v>
      </c>
      <c r="D25" s="25" t="s">
        <v>4</v>
      </c>
      <c r="E25" s="25">
        <v>18025.2</v>
      </c>
    </row>
    <row r="26" spans="1:5" s="26" customFormat="1" ht="15.75" outlineLevel="2" thickBot="1">
      <c r="A26" s="25" t="s">
        <v>93</v>
      </c>
      <c r="B26" s="25" t="s">
        <v>92</v>
      </c>
      <c r="C26" s="25">
        <v>1441.68</v>
      </c>
      <c r="D26" s="25" t="s">
        <v>4</v>
      </c>
      <c r="E26" s="25">
        <v>18021</v>
      </c>
    </row>
    <row r="27" spans="1:5" s="26" customFormat="1" ht="15.75" outlineLevel="2" thickBot="1">
      <c r="A27" s="25" t="s">
        <v>90</v>
      </c>
      <c r="B27" s="25" t="s">
        <v>89</v>
      </c>
      <c r="C27" s="25">
        <v>2523.52</v>
      </c>
      <c r="D27" s="25" t="s">
        <v>4</v>
      </c>
      <c r="E27" s="25">
        <v>18025.2</v>
      </c>
    </row>
    <row r="28" spans="1:5" s="26" customFormat="1" ht="15.75" outlineLevel="2" thickBot="1">
      <c r="A28" s="25" t="s">
        <v>87</v>
      </c>
      <c r="B28" s="25" t="s">
        <v>86</v>
      </c>
      <c r="C28" s="25">
        <v>7028.19</v>
      </c>
      <c r="D28" s="25" t="s">
        <v>4</v>
      </c>
      <c r="E28" s="25">
        <v>18021</v>
      </c>
    </row>
    <row r="29" spans="1:5" ht="43.5" outlineLevel="1" thickBot="1">
      <c r="A29" s="20" t="s">
        <v>23</v>
      </c>
      <c r="B29" s="29"/>
      <c r="C29" s="22">
        <f>SUM(C30:C43)</f>
        <v>177227.33000000002</v>
      </c>
      <c r="D29" s="29"/>
      <c r="E29" s="29"/>
    </row>
    <row r="30" spans="1:5" s="26" customFormat="1" ht="15.75" outlineLevel="2" thickBot="1">
      <c r="A30" s="25" t="s">
        <v>50</v>
      </c>
      <c r="B30" s="25" t="s">
        <v>50</v>
      </c>
      <c r="C30" s="25">
        <v>3133.03</v>
      </c>
      <c r="D30" s="25" t="s">
        <v>6</v>
      </c>
      <c r="E30" s="25">
        <v>17.5</v>
      </c>
    </row>
    <row r="31" spans="1:5" s="26" customFormat="1" ht="15.75" outlineLevel="2" thickBot="1">
      <c r="A31" s="25" t="s">
        <v>160</v>
      </c>
      <c r="B31" s="25" t="s">
        <v>159</v>
      </c>
      <c r="C31" s="25">
        <v>8902.08</v>
      </c>
      <c r="D31" s="25" t="s">
        <v>5</v>
      </c>
      <c r="E31" s="25">
        <v>4</v>
      </c>
    </row>
    <row r="32" spans="1:5" s="26" customFormat="1" ht="15.75" outlineLevel="2" thickBot="1">
      <c r="A32" s="25" t="s">
        <v>157</v>
      </c>
      <c r="B32" s="25" t="s">
        <v>156</v>
      </c>
      <c r="C32" s="25">
        <v>1172.8</v>
      </c>
      <c r="D32" s="25" t="s">
        <v>5</v>
      </c>
      <c r="E32" s="25">
        <v>0.25</v>
      </c>
    </row>
    <row r="33" spans="1:5" s="26" customFormat="1" ht="15.75" outlineLevel="2" thickBot="1">
      <c r="A33" s="25" t="s">
        <v>141</v>
      </c>
      <c r="B33" s="25" t="s">
        <v>141</v>
      </c>
      <c r="C33" s="25">
        <v>75.17</v>
      </c>
      <c r="D33" s="25" t="s">
        <v>6</v>
      </c>
      <c r="E33" s="25">
        <v>1</v>
      </c>
    </row>
    <row r="34" spans="1:5" s="26" customFormat="1" ht="15.75" outlineLevel="2" thickBot="1">
      <c r="A34" s="25" t="s">
        <v>136</v>
      </c>
      <c r="B34" s="25" t="s">
        <v>136</v>
      </c>
      <c r="C34" s="25">
        <v>18397.5</v>
      </c>
      <c r="D34" s="25" t="s">
        <v>135</v>
      </c>
      <c r="E34" s="25">
        <v>30</v>
      </c>
    </row>
    <row r="35" spans="1:5" s="26" customFormat="1" ht="15.75" outlineLevel="2" thickBot="1">
      <c r="A35" s="25" t="s">
        <v>133</v>
      </c>
      <c r="B35" s="25" t="s">
        <v>133</v>
      </c>
      <c r="C35" s="25">
        <v>813.65</v>
      </c>
      <c r="D35" s="25" t="s">
        <v>5</v>
      </c>
      <c r="E35" s="25">
        <v>1</v>
      </c>
    </row>
    <row r="36" spans="1:5" s="26" customFormat="1" ht="15.75" outlineLevel="2" thickBot="1">
      <c r="A36" s="25" t="s">
        <v>54</v>
      </c>
      <c r="B36" s="25" t="s">
        <v>54</v>
      </c>
      <c r="C36" s="25">
        <v>2717.08</v>
      </c>
      <c r="D36" s="25" t="s">
        <v>4</v>
      </c>
      <c r="E36" s="25">
        <v>4</v>
      </c>
    </row>
    <row r="37" spans="1:5" s="26" customFormat="1" ht="15.75" outlineLevel="2" thickBot="1">
      <c r="A37" s="25" t="s">
        <v>84</v>
      </c>
      <c r="B37" s="25" t="s">
        <v>84</v>
      </c>
      <c r="C37" s="25">
        <v>328.56</v>
      </c>
      <c r="D37" s="25" t="s">
        <v>5</v>
      </c>
      <c r="E37" s="25">
        <v>1</v>
      </c>
    </row>
    <row r="38" spans="1:5" s="26" customFormat="1" ht="15.75" outlineLevel="2" thickBot="1">
      <c r="A38" s="25" t="s">
        <v>58</v>
      </c>
      <c r="B38" s="25" t="s">
        <v>58</v>
      </c>
      <c r="C38" s="25">
        <v>260.79000000000002</v>
      </c>
      <c r="D38" s="25" t="s">
        <v>5</v>
      </c>
      <c r="E38" s="25">
        <v>3</v>
      </c>
    </row>
    <row r="39" spans="1:5" s="26" customFormat="1" ht="15.75" outlineLevel="2" thickBot="1">
      <c r="A39" s="25" t="s">
        <v>59</v>
      </c>
      <c r="B39" s="25" t="s">
        <v>59</v>
      </c>
      <c r="C39" s="25">
        <v>287.7</v>
      </c>
      <c r="D39" s="25" t="s">
        <v>5</v>
      </c>
      <c r="E39" s="25">
        <v>2</v>
      </c>
    </row>
    <row r="40" spans="1:5" s="26" customFormat="1" ht="15.75" outlineLevel="2" thickBot="1">
      <c r="A40" s="25" t="s">
        <v>60</v>
      </c>
      <c r="B40" s="25" t="s">
        <v>60</v>
      </c>
      <c r="C40" s="25">
        <v>607.30999999999995</v>
      </c>
      <c r="D40" s="25" t="s">
        <v>5</v>
      </c>
      <c r="E40" s="25">
        <v>1</v>
      </c>
    </row>
    <row r="41" spans="1:5" s="26" customFormat="1" ht="15.75" outlineLevel="2" thickBot="1">
      <c r="A41" s="25" t="s">
        <v>48</v>
      </c>
      <c r="B41" s="25" t="s">
        <v>48</v>
      </c>
      <c r="C41" s="25">
        <v>520.66</v>
      </c>
      <c r="D41" s="25" t="s">
        <v>4</v>
      </c>
      <c r="E41" s="25">
        <v>3.5</v>
      </c>
    </row>
    <row r="42" spans="1:5" s="26" customFormat="1" ht="15.75" outlineLevel="2" thickBot="1">
      <c r="A42" s="25" t="s">
        <v>73</v>
      </c>
      <c r="B42" s="25" t="s">
        <v>73</v>
      </c>
      <c r="C42" s="25">
        <v>77400</v>
      </c>
      <c r="D42" s="25" t="s">
        <v>70</v>
      </c>
      <c r="E42" s="25">
        <v>1</v>
      </c>
    </row>
    <row r="43" spans="1:5" s="26" customFormat="1" ht="15.75" outlineLevel="2" thickBot="1">
      <c r="A43" s="25" t="s">
        <v>71</v>
      </c>
      <c r="B43" s="25" t="s">
        <v>71</v>
      </c>
      <c r="C43" s="25">
        <v>62611</v>
      </c>
      <c r="D43" s="25" t="s">
        <v>70</v>
      </c>
      <c r="E43" s="25">
        <v>1</v>
      </c>
    </row>
    <row r="44" spans="1:5" s="26" customFormat="1" ht="52.5" customHeight="1" outlineLevel="2" thickBot="1">
      <c r="A44" s="20" t="s">
        <v>24</v>
      </c>
      <c r="B44" s="30"/>
      <c r="C44" s="31">
        <f>SUM(C45:C67)</f>
        <v>279175.86000000004</v>
      </c>
      <c r="D44" s="30"/>
      <c r="E44" s="30"/>
    </row>
    <row r="45" spans="1:5" s="26" customFormat="1" ht="15.75" outlineLevel="2" thickBot="1">
      <c r="A45" s="25" t="s">
        <v>35</v>
      </c>
      <c r="B45" s="25" t="s">
        <v>35</v>
      </c>
      <c r="C45" s="25">
        <v>484.53</v>
      </c>
      <c r="D45" s="25" t="s">
        <v>36</v>
      </c>
      <c r="E45" s="25">
        <v>1</v>
      </c>
    </row>
    <row r="46" spans="1:5" s="26" customFormat="1" ht="15.75" outlineLevel="2" thickBot="1">
      <c r="A46" s="25" t="s">
        <v>37</v>
      </c>
      <c r="B46" s="25" t="s">
        <v>37</v>
      </c>
      <c r="C46" s="25">
        <v>3237.44</v>
      </c>
      <c r="D46" s="25" t="s">
        <v>38</v>
      </c>
      <c r="E46" s="25">
        <v>4</v>
      </c>
    </row>
    <row r="47" spans="1:5" s="26" customFormat="1" ht="15.75" outlineLevel="2" thickBot="1">
      <c r="A47" s="25" t="s">
        <v>154</v>
      </c>
      <c r="B47" s="25" t="s">
        <v>154</v>
      </c>
      <c r="C47" s="25">
        <v>120000</v>
      </c>
      <c r="D47" s="25" t="s">
        <v>153</v>
      </c>
      <c r="E47" s="25">
        <v>1200</v>
      </c>
    </row>
    <row r="48" spans="1:5" s="26" customFormat="1" ht="15.75" outlineLevel="2" thickBot="1">
      <c r="A48" s="25" t="s">
        <v>51</v>
      </c>
      <c r="B48" s="25" t="s">
        <v>51</v>
      </c>
      <c r="C48" s="25">
        <v>1403.5</v>
      </c>
      <c r="D48" s="25" t="s">
        <v>6</v>
      </c>
      <c r="E48" s="25">
        <v>5</v>
      </c>
    </row>
    <row r="49" spans="1:5" s="26" customFormat="1" ht="15.75" outlineLevel="2" thickBot="1">
      <c r="A49" s="25" t="s">
        <v>144</v>
      </c>
      <c r="B49" s="25" t="s">
        <v>144</v>
      </c>
      <c r="C49" s="25">
        <v>88.01</v>
      </c>
      <c r="D49" s="25" t="s">
        <v>5</v>
      </c>
      <c r="E49" s="25">
        <v>1</v>
      </c>
    </row>
    <row r="50" spans="1:5" s="26" customFormat="1" ht="15.75" outlineLevel="2" thickBot="1">
      <c r="A50" s="25" t="s">
        <v>139</v>
      </c>
      <c r="B50" s="25" t="s">
        <v>139</v>
      </c>
      <c r="C50" s="25">
        <v>767.26</v>
      </c>
      <c r="D50" s="25" t="s">
        <v>5</v>
      </c>
      <c r="E50" s="25">
        <v>2</v>
      </c>
    </row>
    <row r="51" spans="1:5" s="26" customFormat="1" ht="15.75" outlineLevel="2" thickBot="1">
      <c r="A51" s="25" t="s">
        <v>52</v>
      </c>
      <c r="B51" s="25" t="s">
        <v>52</v>
      </c>
      <c r="C51" s="25">
        <v>2796.08</v>
      </c>
      <c r="D51" s="25" t="s">
        <v>6</v>
      </c>
      <c r="E51" s="25">
        <v>4</v>
      </c>
    </row>
    <row r="52" spans="1:5" s="26" customFormat="1" ht="15.75" outlineLevel="2" thickBot="1">
      <c r="A52" s="25" t="s">
        <v>131</v>
      </c>
      <c r="B52" s="25" t="s">
        <v>131</v>
      </c>
      <c r="C52" s="25">
        <v>4164.5600000000004</v>
      </c>
      <c r="D52" s="25" t="s">
        <v>5</v>
      </c>
      <c r="E52" s="25">
        <v>2</v>
      </c>
    </row>
    <row r="53" spans="1:5" s="26" customFormat="1" ht="15.75" outlineLevel="2" thickBot="1">
      <c r="A53" s="25" t="s">
        <v>53</v>
      </c>
      <c r="B53" s="25" t="s">
        <v>53</v>
      </c>
      <c r="C53" s="25">
        <v>6246.84</v>
      </c>
      <c r="D53" s="25" t="s">
        <v>5</v>
      </c>
      <c r="E53" s="25">
        <v>3</v>
      </c>
    </row>
    <row r="54" spans="1:5" s="26" customFormat="1" ht="15.75" outlineLevel="2" thickBot="1">
      <c r="A54" s="25" t="s">
        <v>15</v>
      </c>
      <c r="B54" s="25" t="s">
        <v>15</v>
      </c>
      <c r="C54" s="25">
        <v>26864.6</v>
      </c>
      <c r="D54" s="25" t="s">
        <v>5</v>
      </c>
      <c r="E54" s="25">
        <v>14</v>
      </c>
    </row>
    <row r="55" spans="1:5" s="26" customFormat="1" ht="15.75" outlineLevel="2" thickBot="1">
      <c r="A55" s="25" t="s">
        <v>16</v>
      </c>
      <c r="B55" s="25" t="s">
        <v>16</v>
      </c>
      <c r="C55" s="25">
        <v>1030</v>
      </c>
      <c r="D55" s="25" t="s">
        <v>6</v>
      </c>
      <c r="E55" s="25">
        <v>1</v>
      </c>
    </row>
    <row r="56" spans="1:5" s="26" customFormat="1" ht="15.75" outlineLevel="2" thickBot="1">
      <c r="A56" s="25" t="s">
        <v>43</v>
      </c>
      <c r="B56" s="25" t="s">
        <v>43</v>
      </c>
      <c r="C56" s="25">
        <v>31306.83</v>
      </c>
      <c r="D56" s="25" t="s">
        <v>39</v>
      </c>
      <c r="E56" s="25">
        <v>24.5</v>
      </c>
    </row>
    <row r="57" spans="1:5" s="26" customFormat="1" ht="15.75" outlineLevel="2" thickBot="1">
      <c r="A57" s="25" t="s">
        <v>44</v>
      </c>
      <c r="B57" s="25" t="s">
        <v>44</v>
      </c>
      <c r="C57" s="25">
        <v>4697.5200000000004</v>
      </c>
      <c r="D57" s="25" t="s">
        <v>39</v>
      </c>
      <c r="E57" s="25">
        <v>4</v>
      </c>
    </row>
    <row r="58" spans="1:5" s="26" customFormat="1" ht="15.75" outlineLevel="2" thickBot="1">
      <c r="A58" s="25" t="s">
        <v>123</v>
      </c>
      <c r="B58" s="25" t="s">
        <v>123</v>
      </c>
      <c r="C58" s="25">
        <v>10222.64</v>
      </c>
      <c r="D58" s="25" t="s">
        <v>39</v>
      </c>
      <c r="E58" s="25">
        <v>8</v>
      </c>
    </row>
    <row r="59" spans="1:5" s="26" customFormat="1" ht="15.75" outlineLevel="2" thickBot="1">
      <c r="A59" s="25" t="s">
        <v>121</v>
      </c>
      <c r="B59" s="25" t="s">
        <v>121</v>
      </c>
      <c r="C59" s="25">
        <v>16931.88</v>
      </c>
      <c r="D59" s="25" t="s">
        <v>6</v>
      </c>
      <c r="E59" s="25">
        <v>12</v>
      </c>
    </row>
    <row r="60" spans="1:5" s="26" customFormat="1" ht="15.75" outlineLevel="2" thickBot="1">
      <c r="A60" s="25" t="s">
        <v>55</v>
      </c>
      <c r="B60" s="25" t="s">
        <v>55</v>
      </c>
      <c r="C60" s="25">
        <v>33996.15</v>
      </c>
      <c r="D60" s="25" t="s">
        <v>6</v>
      </c>
      <c r="E60" s="25">
        <v>31</v>
      </c>
    </row>
    <row r="61" spans="1:5" s="26" customFormat="1" ht="15.75" outlineLevel="2" thickBot="1">
      <c r="A61" s="25" t="s">
        <v>99</v>
      </c>
      <c r="B61" s="25" t="s">
        <v>99</v>
      </c>
      <c r="C61" s="25">
        <v>1682.4</v>
      </c>
      <c r="D61" s="25" t="s">
        <v>5</v>
      </c>
      <c r="E61" s="25">
        <v>4</v>
      </c>
    </row>
    <row r="62" spans="1:5" s="26" customFormat="1" ht="15.75" outlineLevel="2" thickBot="1">
      <c r="A62" s="25" t="s">
        <v>40</v>
      </c>
      <c r="B62" s="25" t="s">
        <v>40</v>
      </c>
      <c r="C62" s="25">
        <v>359.2</v>
      </c>
      <c r="D62" s="25" t="s">
        <v>5</v>
      </c>
      <c r="E62" s="25">
        <v>2</v>
      </c>
    </row>
    <row r="63" spans="1:5" s="26" customFormat="1" ht="15.75" outlineLevel="2" thickBot="1">
      <c r="A63" s="25" t="s">
        <v>56</v>
      </c>
      <c r="B63" s="25" t="s">
        <v>56</v>
      </c>
      <c r="C63" s="25">
        <v>1458.72</v>
      </c>
      <c r="D63" s="25" t="s">
        <v>57</v>
      </c>
      <c r="E63" s="25">
        <v>2</v>
      </c>
    </row>
    <row r="64" spans="1:5" s="26" customFormat="1" ht="15.75" outlineLevel="2" thickBot="1">
      <c r="A64" s="25" t="s">
        <v>41</v>
      </c>
      <c r="B64" s="25" t="s">
        <v>41</v>
      </c>
      <c r="C64" s="25">
        <v>1350.7</v>
      </c>
      <c r="D64" s="25" t="s">
        <v>42</v>
      </c>
      <c r="E64" s="25">
        <v>5</v>
      </c>
    </row>
    <row r="65" spans="1:5" s="26" customFormat="1" ht="15.75" outlineLevel="2" thickBot="1">
      <c r="A65" s="25" t="s">
        <v>47</v>
      </c>
      <c r="B65" s="25" t="s">
        <v>47</v>
      </c>
      <c r="C65" s="25">
        <v>6979.35</v>
      </c>
      <c r="D65" s="25" t="s">
        <v>6</v>
      </c>
      <c r="E65" s="25">
        <v>35</v>
      </c>
    </row>
    <row r="66" spans="1:5" s="26" customFormat="1" ht="15.75" outlineLevel="2" thickBot="1">
      <c r="A66" s="25" t="s">
        <v>17</v>
      </c>
      <c r="B66" s="25" t="s">
        <v>17</v>
      </c>
      <c r="C66" s="25">
        <v>2486.12</v>
      </c>
      <c r="D66" s="25" t="s">
        <v>38</v>
      </c>
      <c r="E66" s="25">
        <v>4</v>
      </c>
    </row>
    <row r="67" spans="1:5" s="26" customFormat="1" ht="15.75" outlineLevel="2" thickBot="1">
      <c r="A67" s="25" t="s">
        <v>65</v>
      </c>
      <c r="B67" s="25" t="s">
        <v>65</v>
      </c>
      <c r="C67" s="25">
        <v>621.53</v>
      </c>
      <c r="D67" s="25" t="s">
        <v>38</v>
      </c>
      <c r="E67" s="25">
        <v>1</v>
      </c>
    </row>
    <row r="68" spans="1:5" s="26" customFormat="1" ht="28.5" outlineLevel="2">
      <c r="A68" s="20" t="s">
        <v>25</v>
      </c>
      <c r="B68" s="30"/>
      <c r="C68" s="30">
        <v>0</v>
      </c>
      <c r="D68" s="30"/>
      <c r="E68" s="30"/>
    </row>
    <row r="69" spans="1:5" ht="28.5">
      <c r="A69" s="20" t="s">
        <v>26</v>
      </c>
      <c r="B69" s="21" t="e">
        <f>SUM(#REF!)</f>
        <v>#REF!</v>
      </c>
      <c r="C69" s="22">
        <v>0</v>
      </c>
      <c r="D69" s="24"/>
      <c r="E69" s="23"/>
    </row>
    <row r="70" spans="1:5" ht="28.5">
      <c r="A70" s="20" t="s">
        <v>27</v>
      </c>
      <c r="B70" s="21" t="e">
        <f>#REF!</f>
        <v>#REF!</v>
      </c>
      <c r="C70" s="22">
        <v>0</v>
      </c>
      <c r="D70" s="24"/>
      <c r="E70" s="23"/>
    </row>
    <row r="71" spans="1:5" ht="29.25" thickBot="1">
      <c r="A71" s="20" t="s">
        <v>28</v>
      </c>
      <c r="B71" s="21" t="e">
        <f>#REF!+#REF!</f>
        <v>#REF!</v>
      </c>
      <c r="C71" s="22">
        <f>C72</f>
        <v>15639</v>
      </c>
      <c r="D71" s="24"/>
      <c r="E71" s="23"/>
    </row>
    <row r="72" spans="1:5" s="26" customFormat="1" ht="15.75" outlineLevel="2" thickBot="1">
      <c r="A72" s="25" t="s">
        <v>34</v>
      </c>
      <c r="B72" s="25" t="s">
        <v>34</v>
      </c>
      <c r="C72" s="25">
        <v>15639</v>
      </c>
      <c r="D72" s="25" t="s">
        <v>6</v>
      </c>
      <c r="E72" s="25">
        <v>50</v>
      </c>
    </row>
    <row r="73" spans="1:5" ht="28.5">
      <c r="A73" s="20" t="s">
        <v>29</v>
      </c>
      <c r="B73" s="21" t="e">
        <f>#REF!</f>
        <v>#REF!</v>
      </c>
      <c r="C73" s="22">
        <v>0</v>
      </c>
      <c r="D73" s="24"/>
      <c r="E73" s="23"/>
    </row>
    <row r="74" spans="1:5" ht="29.25" thickBot="1">
      <c r="A74" s="20" t="s">
        <v>30</v>
      </c>
      <c r="B74" s="21" t="e">
        <f>#REF!+#REF!</f>
        <v>#REF!</v>
      </c>
      <c r="C74" s="22">
        <f>C75+C76</f>
        <v>20780.2</v>
      </c>
      <c r="D74" s="24"/>
      <c r="E74" s="23"/>
    </row>
    <row r="75" spans="1:5" s="26" customFormat="1" ht="15.75" outlineLevel="2" thickBot="1">
      <c r="A75" s="25" t="s">
        <v>118</v>
      </c>
      <c r="B75" s="25" t="s">
        <v>118</v>
      </c>
      <c r="C75" s="25">
        <v>8525.92</v>
      </c>
      <c r="D75" s="25" t="s">
        <v>4</v>
      </c>
      <c r="E75" s="25">
        <v>18025.2</v>
      </c>
    </row>
    <row r="76" spans="1:5" s="26" customFormat="1" ht="15.75" outlineLevel="2" thickBot="1">
      <c r="A76" s="25" t="s">
        <v>116</v>
      </c>
      <c r="B76" s="25" t="s">
        <v>116</v>
      </c>
      <c r="C76" s="25">
        <v>12254.28</v>
      </c>
      <c r="D76" s="25" t="s">
        <v>4</v>
      </c>
      <c r="E76" s="25">
        <v>18021</v>
      </c>
    </row>
    <row r="77" spans="1:5" ht="43.5" thickBot="1">
      <c r="A77" s="20" t="s">
        <v>31</v>
      </c>
      <c r="B77" s="21" t="e">
        <f>#REF!</f>
        <v>#REF!</v>
      </c>
      <c r="C77" s="22">
        <f>C78</f>
        <v>1202.4000000000001</v>
      </c>
      <c r="D77" s="24"/>
      <c r="E77" s="23"/>
    </row>
    <row r="78" spans="1:5" s="26" customFormat="1" ht="15.75" outlineLevel="2" thickBot="1">
      <c r="A78" s="25" t="s">
        <v>164</v>
      </c>
      <c r="B78" s="25" t="s">
        <v>164</v>
      </c>
      <c r="C78" s="25">
        <v>1202.4000000000001</v>
      </c>
      <c r="D78" s="25" t="s">
        <v>4</v>
      </c>
      <c r="E78" s="25">
        <v>835</v>
      </c>
    </row>
    <row r="79" spans="1:5" ht="57.75" thickBot="1">
      <c r="A79" s="20" t="s">
        <v>32</v>
      </c>
      <c r="B79" s="21" t="e">
        <f>SUM(#REF!)</f>
        <v>#REF!</v>
      </c>
      <c r="C79" s="22">
        <f>SUM(C80:C86)</f>
        <v>97218.069999999992</v>
      </c>
      <c r="D79" s="24"/>
      <c r="E79" s="23"/>
    </row>
    <row r="80" spans="1:5" s="26" customFormat="1" ht="15.75" outlineLevel="2" thickBot="1">
      <c r="A80" s="25" t="s">
        <v>151</v>
      </c>
      <c r="B80" s="25" t="s">
        <v>150</v>
      </c>
      <c r="C80" s="25">
        <v>306.43</v>
      </c>
      <c r="D80" s="25" t="s">
        <v>4</v>
      </c>
      <c r="E80" s="25">
        <v>18025.2</v>
      </c>
    </row>
    <row r="81" spans="1:5" s="26" customFormat="1" ht="15.75" outlineLevel="2" thickBot="1">
      <c r="A81" s="25" t="s">
        <v>148</v>
      </c>
      <c r="B81" s="25" t="s">
        <v>147</v>
      </c>
      <c r="C81" s="25">
        <v>306.36</v>
      </c>
      <c r="D81" s="25" t="s">
        <v>4</v>
      </c>
      <c r="E81" s="25">
        <v>18021</v>
      </c>
    </row>
    <row r="82" spans="1:5" s="26" customFormat="1" ht="15.75" outlineLevel="2" thickBot="1">
      <c r="A82" s="25" t="s">
        <v>110</v>
      </c>
      <c r="B82" s="25" t="s">
        <v>109</v>
      </c>
      <c r="C82" s="25">
        <v>50831.040000000001</v>
      </c>
      <c r="D82" s="25" t="s">
        <v>4</v>
      </c>
      <c r="E82" s="25">
        <v>18025.2</v>
      </c>
    </row>
    <row r="83" spans="1:5" s="26" customFormat="1" ht="15.75" outlineLevel="2" thickBot="1">
      <c r="A83" s="25" t="s">
        <v>107</v>
      </c>
      <c r="B83" s="25" t="s">
        <v>107</v>
      </c>
      <c r="C83" s="25">
        <v>44872.32</v>
      </c>
      <c r="D83" s="25" t="s">
        <v>4</v>
      </c>
      <c r="E83" s="25">
        <v>18021</v>
      </c>
    </row>
    <row r="84" spans="1:5" s="26" customFormat="1" ht="15.75" outlineLevel="2" thickBot="1">
      <c r="A84" s="25" t="s">
        <v>46</v>
      </c>
      <c r="B84" s="25" t="s">
        <v>46</v>
      </c>
      <c r="C84" s="25">
        <v>108</v>
      </c>
      <c r="D84" s="25" t="s">
        <v>45</v>
      </c>
      <c r="E84" s="25">
        <v>0.12</v>
      </c>
    </row>
    <row r="85" spans="1:5" s="26" customFormat="1" ht="15.75" outlineLevel="2" thickBot="1">
      <c r="A85" s="25" t="s">
        <v>77</v>
      </c>
      <c r="B85" s="25" t="s">
        <v>77</v>
      </c>
      <c r="C85" s="25">
        <v>379.95</v>
      </c>
      <c r="D85" s="25" t="s">
        <v>4</v>
      </c>
      <c r="E85" s="25">
        <v>85</v>
      </c>
    </row>
    <row r="86" spans="1:5" s="26" customFormat="1" ht="15.75" outlineLevel="2" thickBot="1">
      <c r="A86" s="25" t="s">
        <v>68</v>
      </c>
      <c r="B86" s="25" t="s">
        <v>68</v>
      </c>
      <c r="C86" s="25">
        <v>413.97</v>
      </c>
      <c r="D86" s="25" t="s">
        <v>5</v>
      </c>
      <c r="E86" s="25">
        <v>1</v>
      </c>
    </row>
    <row r="87" spans="1:5">
      <c r="A87" s="20" t="s">
        <v>33</v>
      </c>
      <c r="B87" s="21">
        <f>B88</f>
        <v>2847.4576271186443</v>
      </c>
      <c r="C87" s="22">
        <f>C88+C89</f>
        <v>41615.08</v>
      </c>
      <c r="D87" s="24"/>
      <c r="E87" s="23"/>
    </row>
    <row r="88" spans="1:5" ht="45.75" thickBot="1">
      <c r="A88" s="28" t="s">
        <v>10</v>
      </c>
      <c r="B88" s="27">
        <f>C88/1.18</f>
        <v>2847.4576271186443</v>
      </c>
      <c r="C88" s="32">
        <f>E88*12*5</f>
        <v>3360</v>
      </c>
      <c r="D88" s="28" t="s">
        <v>8</v>
      </c>
      <c r="E88" s="28">
        <v>56</v>
      </c>
    </row>
    <row r="89" spans="1:5" ht="15.75" thickBot="1">
      <c r="A89" s="28" t="s">
        <v>62</v>
      </c>
      <c r="B89" s="27"/>
      <c r="C89" s="33">
        <v>38255.08</v>
      </c>
      <c r="D89" s="28"/>
      <c r="E89" s="28"/>
    </row>
    <row r="90" spans="1:5">
      <c r="A90" s="20" t="s">
        <v>187</v>
      </c>
      <c r="B90" s="34" t="e">
        <f>B13+B16+B19+#REF!+#REF!+#REF!+B69+B70+B71+B73+B74+B77+B79+B87</f>
        <v>#REF!</v>
      </c>
      <c r="C90" s="35">
        <f>C79+C77+C74+C73+C71+C70+C69+C68+C44+C29+C22+C19+C16+C13</f>
        <v>872248.09000000008</v>
      </c>
      <c r="D90" s="36" t="s">
        <v>61</v>
      </c>
      <c r="E90" s="23"/>
    </row>
    <row r="91" spans="1:5">
      <c r="A91" s="20" t="s">
        <v>188</v>
      </c>
      <c r="B91" s="37"/>
      <c r="C91" s="22">
        <f>C90*1.18+C87</f>
        <v>1070867.8262</v>
      </c>
      <c r="D91" s="36" t="s">
        <v>61</v>
      </c>
      <c r="E91" s="23"/>
    </row>
    <row r="92" spans="1:5">
      <c r="A92" s="20" t="s">
        <v>189</v>
      </c>
      <c r="B92" s="37"/>
      <c r="C92" s="22">
        <f>C4+C6+C9-C91</f>
        <v>-1680790.9318000001</v>
      </c>
      <c r="D92" s="36" t="s">
        <v>61</v>
      </c>
      <c r="E92" s="23"/>
    </row>
    <row r="93" spans="1:5" ht="28.5">
      <c r="A93" s="20" t="s">
        <v>190</v>
      </c>
      <c r="B93" s="37"/>
      <c r="C93" s="22">
        <f>C92+C8</f>
        <v>-1690416.7217999999</v>
      </c>
      <c r="D93" s="24"/>
      <c r="E93" s="23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6"/>
  <sheetViews>
    <sheetView topLeftCell="A103" workbookViewId="0">
      <selection activeCell="A120" activeCellId="6" sqref="A28:XFD28 A30:XFD30 A76:XFD76 A78:XFD78 A108:XFD108 A110:XFD110 A120:XFD120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180</v>
      </c>
    </row>
    <row r="3" spans="1:5">
      <c r="A3" t="s">
        <v>179</v>
      </c>
    </row>
    <row r="4" spans="1:5" ht="15.75" thickBot="1"/>
    <row r="5" spans="1:5" ht="15.75" thickBot="1">
      <c r="A5" s="4"/>
      <c r="B5" s="4" t="s">
        <v>178</v>
      </c>
      <c r="C5" s="4" t="s">
        <v>177</v>
      </c>
      <c r="D5" s="4" t="s">
        <v>176</v>
      </c>
      <c r="E5" s="4" t="s">
        <v>175</v>
      </c>
    </row>
    <row r="6" spans="1:5" s="6" customFormat="1" ht="15.75" outlineLevel="2" thickBot="1">
      <c r="A6" s="5" t="s">
        <v>174</v>
      </c>
      <c r="B6" s="5" t="s">
        <v>174</v>
      </c>
      <c r="C6" s="5">
        <v>40619</v>
      </c>
      <c r="D6" s="5" t="s">
        <v>18</v>
      </c>
      <c r="E6" s="5">
        <v>755</v>
      </c>
    </row>
    <row r="7" spans="1:5" ht="15.75" outlineLevel="1" thickBot="1">
      <c r="A7" s="3" t="s">
        <v>173</v>
      </c>
      <c r="B7" s="1"/>
      <c r="C7" s="1">
        <f>SUBTOTAL(9,C6:C6)</f>
        <v>40619</v>
      </c>
      <c r="D7" s="1"/>
      <c r="E7" s="1">
        <f>SUBTOTAL(9,E6:E6)</f>
        <v>755</v>
      </c>
    </row>
    <row r="8" spans="1:5" s="6" customFormat="1" ht="15.75" outlineLevel="2" thickBot="1">
      <c r="A8" s="5" t="s">
        <v>172</v>
      </c>
      <c r="B8" s="5" t="s">
        <v>172</v>
      </c>
      <c r="C8" s="5">
        <v>40403.800000000003</v>
      </c>
      <c r="D8" s="5" t="s">
        <v>18</v>
      </c>
      <c r="E8" s="5">
        <v>751</v>
      </c>
    </row>
    <row r="9" spans="1:5" ht="15.75" outlineLevel="1" thickBot="1">
      <c r="A9" s="2" t="s">
        <v>171</v>
      </c>
      <c r="B9" s="1"/>
      <c r="C9" s="1">
        <f>SUBTOTAL(9,C8:C8)</f>
        <v>40403.800000000003</v>
      </c>
      <c r="D9" s="1"/>
      <c r="E9" s="1">
        <f>SUBTOTAL(9,E8:E8)</f>
        <v>751</v>
      </c>
    </row>
    <row r="10" spans="1:5" s="6" customFormat="1" ht="15.75" outlineLevel="2" thickBot="1">
      <c r="A10" s="5" t="s">
        <v>35</v>
      </c>
      <c r="B10" s="5" t="s">
        <v>35</v>
      </c>
      <c r="C10" s="5">
        <v>484.53</v>
      </c>
      <c r="D10" s="5" t="s">
        <v>36</v>
      </c>
      <c r="E10" s="5">
        <v>1</v>
      </c>
    </row>
    <row r="11" spans="1:5" ht="15.75" outlineLevel="1" thickBot="1">
      <c r="A11" s="2" t="s">
        <v>170</v>
      </c>
      <c r="B11" s="1"/>
      <c r="C11" s="1">
        <f>SUBTOTAL(9,C10:C10)</f>
        <v>484.53</v>
      </c>
      <c r="D11" s="1"/>
      <c r="E11" s="1">
        <f>SUBTOTAL(9,E10:E10)</f>
        <v>1</v>
      </c>
    </row>
    <row r="12" spans="1:5" s="6" customFormat="1" ht="15.75" outlineLevel="2" thickBot="1">
      <c r="A12" s="5" t="s">
        <v>169</v>
      </c>
      <c r="B12" s="5" t="s">
        <v>169</v>
      </c>
      <c r="C12" s="5">
        <v>1442.02</v>
      </c>
      <c r="D12" s="5" t="s">
        <v>4</v>
      </c>
      <c r="E12" s="5">
        <v>18025.2</v>
      </c>
    </row>
    <row r="13" spans="1:5" ht="15.75" outlineLevel="1" thickBot="1">
      <c r="A13" s="2" t="s">
        <v>168</v>
      </c>
      <c r="B13" s="1"/>
      <c r="C13" s="1">
        <f>SUBTOTAL(9,C12:C12)</f>
        <v>1442.02</v>
      </c>
      <c r="D13" s="1"/>
      <c r="E13" s="1">
        <f>SUBTOTAL(9,E12:E12)</f>
        <v>18025.2</v>
      </c>
    </row>
    <row r="14" spans="1:5" s="6" customFormat="1" ht="15.75" outlineLevel="2" thickBot="1">
      <c r="A14" s="5" t="s">
        <v>167</v>
      </c>
      <c r="B14" s="5" t="s">
        <v>166</v>
      </c>
      <c r="C14" s="5">
        <v>1621.89</v>
      </c>
      <c r="D14" s="5" t="s">
        <v>4</v>
      </c>
      <c r="E14" s="5">
        <v>18021</v>
      </c>
    </row>
    <row r="15" spans="1:5" ht="15.75" outlineLevel="1" thickBot="1">
      <c r="A15" s="2" t="s">
        <v>165</v>
      </c>
      <c r="B15" s="1"/>
      <c r="C15" s="1">
        <f>SUBTOTAL(9,C14:C14)</f>
        <v>1621.89</v>
      </c>
      <c r="D15" s="1"/>
      <c r="E15" s="1">
        <f>SUBTOTAL(9,E14:E14)</f>
        <v>18021</v>
      </c>
    </row>
    <row r="16" spans="1:5" s="6" customFormat="1" ht="15.75" outlineLevel="2" thickBot="1">
      <c r="A16" s="5" t="s">
        <v>164</v>
      </c>
      <c r="B16" s="5" t="s">
        <v>164</v>
      </c>
      <c r="C16" s="5">
        <v>1202.4000000000001</v>
      </c>
      <c r="D16" s="5" t="s">
        <v>4</v>
      </c>
      <c r="E16" s="5">
        <v>835</v>
      </c>
    </row>
    <row r="17" spans="1:5" ht="15.75" outlineLevel="1" thickBot="1">
      <c r="A17" s="2" t="s">
        <v>163</v>
      </c>
      <c r="B17" s="1"/>
      <c r="C17" s="1">
        <f>SUBTOTAL(9,C16:C16)</f>
        <v>1202.4000000000001</v>
      </c>
      <c r="D17" s="1"/>
      <c r="E17" s="1">
        <f>SUBTOTAL(9,E16:E16)</f>
        <v>835</v>
      </c>
    </row>
    <row r="18" spans="1:5" s="6" customFormat="1" ht="15.75" outlineLevel="2" thickBot="1">
      <c r="A18" s="5" t="s">
        <v>37</v>
      </c>
      <c r="B18" s="5" t="s">
        <v>37</v>
      </c>
      <c r="C18" s="5">
        <v>3237.44</v>
      </c>
      <c r="D18" s="5" t="s">
        <v>38</v>
      </c>
      <c r="E18" s="5">
        <v>4</v>
      </c>
    </row>
    <row r="19" spans="1:5" ht="15.75" outlineLevel="1" thickBot="1">
      <c r="A19" s="2" t="s">
        <v>162</v>
      </c>
      <c r="B19" s="1"/>
      <c r="C19" s="1">
        <f>SUBTOTAL(9,C18:C18)</f>
        <v>3237.44</v>
      </c>
      <c r="D19" s="1"/>
      <c r="E19" s="1">
        <f>SUBTOTAL(9,E18:E18)</f>
        <v>4</v>
      </c>
    </row>
    <row r="20" spans="1:5" s="6" customFormat="1" ht="15.75" outlineLevel="2" thickBot="1">
      <c r="A20" s="5" t="s">
        <v>50</v>
      </c>
      <c r="B20" s="5" t="s">
        <v>50</v>
      </c>
      <c r="C20" s="5">
        <v>3133.03</v>
      </c>
      <c r="D20" s="5" t="s">
        <v>6</v>
      </c>
      <c r="E20" s="5">
        <v>17.5</v>
      </c>
    </row>
    <row r="21" spans="1:5" ht="15.75" outlineLevel="1" thickBot="1">
      <c r="A21" s="2" t="s">
        <v>161</v>
      </c>
      <c r="B21" s="1"/>
      <c r="C21" s="1">
        <f>SUBTOTAL(9,C20:C20)</f>
        <v>3133.03</v>
      </c>
      <c r="D21" s="1"/>
      <c r="E21" s="1">
        <f>SUBTOTAL(9,E20:E20)</f>
        <v>17.5</v>
      </c>
    </row>
    <row r="22" spans="1:5" s="6" customFormat="1" ht="15.75" outlineLevel="2" thickBot="1">
      <c r="A22" s="5" t="s">
        <v>160</v>
      </c>
      <c r="B22" s="5" t="s">
        <v>159</v>
      </c>
      <c r="C22" s="5">
        <v>8902.08</v>
      </c>
      <c r="D22" s="5" t="s">
        <v>5</v>
      </c>
      <c r="E22" s="5">
        <v>4</v>
      </c>
    </row>
    <row r="23" spans="1:5" ht="15.75" outlineLevel="1" thickBot="1">
      <c r="A23" s="2" t="s">
        <v>158</v>
      </c>
      <c r="B23" s="1"/>
      <c r="C23" s="1">
        <f>SUBTOTAL(9,C22:C22)</f>
        <v>8902.08</v>
      </c>
      <c r="D23" s="1"/>
      <c r="E23" s="1">
        <f>SUBTOTAL(9,E22:E22)</f>
        <v>4</v>
      </c>
    </row>
    <row r="24" spans="1:5" s="6" customFormat="1" ht="15.75" outlineLevel="2" thickBot="1">
      <c r="A24" s="5" t="s">
        <v>157</v>
      </c>
      <c r="B24" s="5" t="s">
        <v>156</v>
      </c>
      <c r="C24" s="5">
        <v>1172.8</v>
      </c>
      <c r="D24" s="5" t="s">
        <v>5</v>
      </c>
      <c r="E24" s="5">
        <v>0.25</v>
      </c>
    </row>
    <row r="25" spans="1:5" ht="15.75" outlineLevel="1" thickBot="1">
      <c r="A25" s="2" t="s">
        <v>155</v>
      </c>
      <c r="B25" s="1"/>
      <c r="C25" s="1">
        <f>SUBTOTAL(9,C24:C24)</f>
        <v>1172.8</v>
      </c>
      <c r="D25" s="1"/>
      <c r="E25" s="1">
        <f>SUBTOTAL(9,E24:E24)</f>
        <v>0.25</v>
      </c>
    </row>
    <row r="26" spans="1:5" s="6" customFormat="1" ht="15.75" outlineLevel="2" thickBot="1">
      <c r="A26" s="5" t="s">
        <v>154</v>
      </c>
      <c r="B26" s="5" t="s">
        <v>154</v>
      </c>
      <c r="C26" s="5">
        <v>120000</v>
      </c>
      <c r="D26" s="5" t="s">
        <v>153</v>
      </c>
      <c r="E26" s="5">
        <v>1200</v>
      </c>
    </row>
    <row r="27" spans="1:5" ht="15.75" outlineLevel="1" thickBot="1">
      <c r="A27" s="2" t="s">
        <v>152</v>
      </c>
      <c r="B27" s="1"/>
      <c r="C27" s="1">
        <f>SUBTOTAL(9,C26:C26)</f>
        <v>120000</v>
      </c>
      <c r="D27" s="1"/>
      <c r="E27" s="1">
        <f>SUBTOTAL(9,E26:E26)</f>
        <v>1200</v>
      </c>
    </row>
    <row r="28" spans="1:5" s="6" customFormat="1" ht="15.75" outlineLevel="2" thickBot="1">
      <c r="A28" s="5" t="s">
        <v>151</v>
      </c>
      <c r="B28" s="5" t="s">
        <v>150</v>
      </c>
      <c r="C28" s="5">
        <v>306.43</v>
      </c>
      <c r="D28" s="5" t="s">
        <v>4</v>
      </c>
      <c r="E28" s="5">
        <v>18025.2</v>
      </c>
    </row>
    <row r="29" spans="1:5" ht="15.75" outlineLevel="1" thickBot="1">
      <c r="A29" s="2" t="s">
        <v>149</v>
      </c>
      <c r="B29" s="1"/>
      <c r="C29" s="1">
        <f>SUBTOTAL(9,C28:C28)</f>
        <v>306.43</v>
      </c>
      <c r="D29" s="1"/>
      <c r="E29" s="1">
        <f>SUBTOTAL(9,E28:E28)</f>
        <v>18025.2</v>
      </c>
    </row>
    <row r="30" spans="1:5" s="6" customFormat="1" ht="15.75" outlineLevel="2" thickBot="1">
      <c r="A30" s="5" t="s">
        <v>148</v>
      </c>
      <c r="B30" s="5" t="s">
        <v>147</v>
      </c>
      <c r="C30" s="5">
        <v>306.36</v>
      </c>
      <c r="D30" s="5" t="s">
        <v>4</v>
      </c>
      <c r="E30" s="5">
        <v>18021</v>
      </c>
    </row>
    <row r="31" spans="1:5" ht="15.75" outlineLevel="1" thickBot="1">
      <c r="A31" s="2" t="s">
        <v>146</v>
      </c>
      <c r="B31" s="1"/>
      <c r="C31" s="1">
        <f>SUBTOTAL(9,C30:C30)</f>
        <v>306.36</v>
      </c>
      <c r="D31" s="1"/>
      <c r="E31" s="1">
        <f>SUBTOTAL(9,E30:E30)</f>
        <v>18021</v>
      </c>
    </row>
    <row r="32" spans="1:5" s="6" customFormat="1" ht="15.75" outlineLevel="2" thickBot="1">
      <c r="A32" s="5" t="s">
        <v>51</v>
      </c>
      <c r="B32" s="5" t="s">
        <v>51</v>
      </c>
      <c r="C32" s="5">
        <v>1403.5</v>
      </c>
      <c r="D32" s="5" t="s">
        <v>6</v>
      </c>
      <c r="E32" s="5">
        <v>5</v>
      </c>
    </row>
    <row r="33" spans="1:5" ht="15.75" outlineLevel="1" thickBot="1">
      <c r="A33" s="2" t="s">
        <v>145</v>
      </c>
      <c r="B33" s="1"/>
      <c r="C33" s="1">
        <f>SUBTOTAL(9,C32:C32)</f>
        <v>1403.5</v>
      </c>
      <c r="D33" s="1"/>
      <c r="E33" s="1">
        <f>SUBTOTAL(9,E32:E32)</f>
        <v>5</v>
      </c>
    </row>
    <row r="34" spans="1:5" s="6" customFormat="1" ht="15.75" outlineLevel="2" thickBot="1">
      <c r="A34" s="5" t="s">
        <v>144</v>
      </c>
      <c r="B34" s="5" t="s">
        <v>144</v>
      </c>
      <c r="C34" s="5">
        <v>88.01</v>
      </c>
      <c r="D34" s="5" t="s">
        <v>5</v>
      </c>
      <c r="E34" s="5">
        <v>1</v>
      </c>
    </row>
    <row r="35" spans="1:5" ht="15.75" outlineLevel="1" thickBot="1">
      <c r="A35" s="2" t="s">
        <v>143</v>
      </c>
      <c r="B35" s="1"/>
      <c r="C35" s="1">
        <f>SUBTOTAL(9,C34:C34)</f>
        <v>88.01</v>
      </c>
      <c r="D35" s="1"/>
      <c r="E35" s="1">
        <f>SUBTOTAL(9,E34:E34)</f>
        <v>1</v>
      </c>
    </row>
    <row r="36" spans="1:5" s="6" customFormat="1" ht="15.75" outlineLevel="2" thickBot="1">
      <c r="A36" s="5" t="s">
        <v>34</v>
      </c>
      <c r="B36" s="5" t="s">
        <v>34</v>
      </c>
      <c r="C36" s="5">
        <v>15639</v>
      </c>
      <c r="D36" s="5" t="s">
        <v>6</v>
      </c>
      <c r="E36" s="5">
        <v>50</v>
      </c>
    </row>
    <row r="37" spans="1:5" ht="15.75" outlineLevel="1" thickBot="1">
      <c r="A37" s="2" t="s">
        <v>142</v>
      </c>
      <c r="B37" s="1"/>
      <c r="C37" s="1">
        <f>SUBTOTAL(9,C36:C36)</f>
        <v>15639</v>
      </c>
      <c r="D37" s="1"/>
      <c r="E37" s="1">
        <f>SUBTOTAL(9,E36:E36)</f>
        <v>50</v>
      </c>
    </row>
    <row r="38" spans="1:5" s="6" customFormat="1" ht="15.75" outlineLevel="2" thickBot="1">
      <c r="A38" s="5" t="s">
        <v>141</v>
      </c>
      <c r="B38" s="5" t="s">
        <v>141</v>
      </c>
      <c r="C38" s="5">
        <v>75.17</v>
      </c>
      <c r="D38" s="5" t="s">
        <v>6</v>
      </c>
      <c r="E38" s="5">
        <v>1</v>
      </c>
    </row>
    <row r="39" spans="1:5" ht="15.75" outlineLevel="1" thickBot="1">
      <c r="A39" s="2" t="s">
        <v>140</v>
      </c>
      <c r="B39" s="1"/>
      <c r="C39" s="1">
        <f>SUBTOTAL(9,C38:C38)</f>
        <v>75.17</v>
      </c>
      <c r="D39" s="1"/>
      <c r="E39" s="1">
        <f>SUBTOTAL(9,E38:E38)</f>
        <v>1</v>
      </c>
    </row>
    <row r="40" spans="1:5" s="6" customFormat="1" ht="15.75" outlineLevel="2" thickBot="1">
      <c r="A40" s="5" t="s">
        <v>139</v>
      </c>
      <c r="B40" s="5" t="s">
        <v>139</v>
      </c>
      <c r="C40" s="5">
        <v>767.26</v>
      </c>
      <c r="D40" s="5" t="s">
        <v>5</v>
      </c>
      <c r="E40" s="5">
        <v>2</v>
      </c>
    </row>
    <row r="41" spans="1:5" ht="15.75" outlineLevel="1" thickBot="1">
      <c r="A41" s="2" t="s">
        <v>138</v>
      </c>
      <c r="B41" s="1"/>
      <c r="C41" s="1">
        <f>SUBTOTAL(9,C40:C40)</f>
        <v>767.26</v>
      </c>
      <c r="D41" s="1"/>
      <c r="E41" s="1">
        <f>SUBTOTAL(9,E40:E40)</f>
        <v>2</v>
      </c>
    </row>
    <row r="42" spans="1:5" s="6" customFormat="1" ht="15.75" outlineLevel="2" thickBot="1">
      <c r="A42" s="5" t="s">
        <v>52</v>
      </c>
      <c r="B42" s="5" t="s">
        <v>52</v>
      </c>
      <c r="C42" s="5">
        <v>2796.08</v>
      </c>
      <c r="D42" s="5" t="s">
        <v>6</v>
      </c>
      <c r="E42" s="5">
        <v>4</v>
      </c>
    </row>
    <row r="43" spans="1:5" ht="15.75" outlineLevel="1" thickBot="1">
      <c r="A43" s="2" t="s">
        <v>137</v>
      </c>
      <c r="B43" s="1"/>
      <c r="C43" s="1">
        <f>SUBTOTAL(9,C42:C42)</f>
        <v>2796.08</v>
      </c>
      <c r="D43" s="1"/>
      <c r="E43" s="1">
        <f>SUBTOTAL(9,E42:E42)</f>
        <v>4</v>
      </c>
    </row>
    <row r="44" spans="1:5" s="6" customFormat="1" ht="15.75" outlineLevel="2" thickBot="1">
      <c r="A44" s="5" t="s">
        <v>136</v>
      </c>
      <c r="B44" s="5" t="s">
        <v>136</v>
      </c>
      <c r="C44" s="5">
        <v>18397.5</v>
      </c>
      <c r="D44" s="5" t="s">
        <v>135</v>
      </c>
      <c r="E44" s="5">
        <v>30</v>
      </c>
    </row>
    <row r="45" spans="1:5" ht="15.75" outlineLevel="1" thickBot="1">
      <c r="A45" s="2" t="s">
        <v>134</v>
      </c>
      <c r="B45" s="1"/>
      <c r="C45" s="1">
        <f>SUBTOTAL(9,C44:C44)</f>
        <v>18397.5</v>
      </c>
      <c r="D45" s="1"/>
      <c r="E45" s="1">
        <f>SUBTOTAL(9,E44:E44)</f>
        <v>30</v>
      </c>
    </row>
    <row r="46" spans="1:5" s="6" customFormat="1" ht="15.75" outlineLevel="2" thickBot="1">
      <c r="A46" s="5" t="s">
        <v>133</v>
      </c>
      <c r="B46" s="5" t="s">
        <v>133</v>
      </c>
      <c r="C46" s="5">
        <v>813.65</v>
      </c>
      <c r="D46" s="5" t="s">
        <v>5</v>
      </c>
      <c r="E46" s="5">
        <v>1</v>
      </c>
    </row>
    <row r="47" spans="1:5" ht="15.75" outlineLevel="1" thickBot="1">
      <c r="A47" s="2" t="s">
        <v>132</v>
      </c>
      <c r="B47" s="1"/>
      <c r="C47" s="1">
        <f>SUBTOTAL(9,C46:C46)</f>
        <v>813.65</v>
      </c>
      <c r="D47" s="1"/>
      <c r="E47" s="1">
        <f>SUBTOTAL(9,E46:E46)</f>
        <v>1</v>
      </c>
    </row>
    <row r="48" spans="1:5" s="6" customFormat="1" ht="15.75" outlineLevel="2" thickBot="1">
      <c r="A48" s="5" t="s">
        <v>131</v>
      </c>
      <c r="B48" s="5" t="s">
        <v>131</v>
      </c>
      <c r="C48" s="5">
        <v>4164.5600000000004</v>
      </c>
      <c r="D48" s="5" t="s">
        <v>5</v>
      </c>
      <c r="E48" s="5">
        <v>2</v>
      </c>
    </row>
    <row r="49" spans="1:5" ht="15.75" outlineLevel="1" thickBot="1">
      <c r="A49" s="2" t="s">
        <v>130</v>
      </c>
      <c r="B49" s="1"/>
      <c r="C49" s="1">
        <f>SUBTOTAL(9,C48:C48)</f>
        <v>4164.5600000000004</v>
      </c>
      <c r="D49" s="1"/>
      <c r="E49" s="1">
        <f>SUBTOTAL(9,E48:E48)</f>
        <v>2</v>
      </c>
    </row>
    <row r="50" spans="1:5" s="6" customFormat="1" ht="15.75" outlineLevel="2" thickBot="1">
      <c r="A50" s="5" t="s">
        <v>53</v>
      </c>
      <c r="B50" s="5" t="s">
        <v>53</v>
      </c>
      <c r="C50" s="5">
        <v>6246.84</v>
      </c>
      <c r="D50" s="5" t="s">
        <v>5</v>
      </c>
      <c r="E50" s="5">
        <v>3</v>
      </c>
    </row>
    <row r="51" spans="1:5" ht="15.75" outlineLevel="1" thickBot="1">
      <c r="A51" s="2" t="s">
        <v>129</v>
      </c>
      <c r="B51" s="1"/>
      <c r="C51" s="1">
        <f>SUBTOTAL(9,C50:C50)</f>
        <v>6246.84</v>
      </c>
      <c r="D51" s="1"/>
      <c r="E51" s="1">
        <f>SUBTOTAL(9,E50:E50)</f>
        <v>3</v>
      </c>
    </row>
    <row r="52" spans="1:5" s="6" customFormat="1" ht="15.75" outlineLevel="2" thickBot="1">
      <c r="A52" s="5" t="s">
        <v>15</v>
      </c>
      <c r="B52" s="5" t="s">
        <v>15</v>
      </c>
      <c r="C52" s="5">
        <v>26864.6</v>
      </c>
      <c r="D52" s="5" t="s">
        <v>5</v>
      </c>
      <c r="E52" s="5">
        <v>14</v>
      </c>
    </row>
    <row r="53" spans="1:5" ht="15.75" outlineLevel="1" thickBot="1">
      <c r="A53" s="2" t="s">
        <v>128</v>
      </c>
      <c r="B53" s="1"/>
      <c r="C53" s="1">
        <f>SUBTOTAL(9,C52:C52)</f>
        <v>26864.6</v>
      </c>
      <c r="D53" s="1"/>
      <c r="E53" s="1">
        <f>SUBTOTAL(9,E52:E52)</f>
        <v>14</v>
      </c>
    </row>
    <row r="54" spans="1:5" s="6" customFormat="1" ht="15.75" outlineLevel="2" thickBot="1">
      <c r="A54" s="5" t="s">
        <v>54</v>
      </c>
      <c r="B54" s="5" t="s">
        <v>54</v>
      </c>
      <c r="C54" s="5">
        <v>2717.08</v>
      </c>
      <c r="D54" s="5" t="s">
        <v>4</v>
      </c>
      <c r="E54" s="5">
        <v>4</v>
      </c>
    </row>
    <row r="55" spans="1:5" ht="15.75" outlineLevel="1" thickBot="1">
      <c r="A55" s="2" t="s">
        <v>127</v>
      </c>
      <c r="B55" s="1"/>
      <c r="C55" s="1">
        <f>SUBTOTAL(9,C54:C54)</f>
        <v>2717.08</v>
      </c>
      <c r="D55" s="1"/>
      <c r="E55" s="1">
        <f>SUBTOTAL(9,E54:E54)</f>
        <v>4</v>
      </c>
    </row>
    <row r="56" spans="1:5" s="6" customFormat="1" ht="15.75" outlineLevel="2" thickBot="1">
      <c r="A56" s="5" t="s">
        <v>16</v>
      </c>
      <c r="B56" s="5" t="s">
        <v>16</v>
      </c>
      <c r="C56" s="5">
        <v>1030</v>
      </c>
      <c r="D56" s="5" t="s">
        <v>6</v>
      </c>
      <c r="E56" s="5">
        <v>1</v>
      </c>
    </row>
    <row r="57" spans="1:5" ht="15.75" outlineLevel="1" thickBot="1">
      <c r="A57" s="2" t="s">
        <v>126</v>
      </c>
      <c r="B57" s="1"/>
      <c r="C57" s="1">
        <f>SUBTOTAL(9,C56:C56)</f>
        <v>1030</v>
      </c>
      <c r="D57" s="1"/>
      <c r="E57" s="1">
        <f>SUBTOTAL(9,E56:E56)</f>
        <v>1</v>
      </c>
    </row>
    <row r="58" spans="1:5" s="6" customFormat="1" ht="15.75" outlineLevel="2" thickBot="1">
      <c r="A58" s="5" t="s">
        <v>43</v>
      </c>
      <c r="B58" s="5" t="s">
        <v>43</v>
      </c>
      <c r="C58" s="5">
        <v>31306.83</v>
      </c>
      <c r="D58" s="5" t="s">
        <v>39</v>
      </c>
      <c r="E58" s="5">
        <v>24.5</v>
      </c>
    </row>
    <row r="59" spans="1:5" ht="15.75" outlineLevel="1" thickBot="1">
      <c r="A59" s="2" t="s">
        <v>125</v>
      </c>
      <c r="B59" s="1"/>
      <c r="C59" s="1">
        <f>SUBTOTAL(9,C58:C58)</f>
        <v>31306.83</v>
      </c>
      <c r="D59" s="1"/>
      <c r="E59" s="1">
        <f>SUBTOTAL(9,E58:E58)</f>
        <v>24.5</v>
      </c>
    </row>
    <row r="60" spans="1:5" s="6" customFormat="1" ht="15.75" outlineLevel="2" thickBot="1">
      <c r="A60" s="5" t="s">
        <v>44</v>
      </c>
      <c r="B60" s="5" t="s">
        <v>44</v>
      </c>
      <c r="C60" s="5">
        <v>4697.5200000000004</v>
      </c>
      <c r="D60" s="5" t="s">
        <v>39</v>
      </c>
      <c r="E60" s="5">
        <v>4</v>
      </c>
    </row>
    <row r="61" spans="1:5" ht="15.75" outlineLevel="1" thickBot="1">
      <c r="A61" s="2" t="s">
        <v>124</v>
      </c>
      <c r="B61" s="1"/>
      <c r="C61" s="1">
        <f>SUBTOTAL(9,C60:C60)</f>
        <v>4697.5200000000004</v>
      </c>
      <c r="D61" s="1"/>
      <c r="E61" s="1">
        <f>SUBTOTAL(9,E60:E60)</f>
        <v>4</v>
      </c>
    </row>
    <row r="62" spans="1:5" s="6" customFormat="1" ht="15.75" outlineLevel="2" thickBot="1">
      <c r="A62" s="5" t="s">
        <v>123</v>
      </c>
      <c r="B62" s="5" t="s">
        <v>123</v>
      </c>
      <c r="C62" s="5">
        <v>10222.64</v>
      </c>
      <c r="D62" s="5" t="s">
        <v>39</v>
      </c>
      <c r="E62" s="5">
        <v>8</v>
      </c>
    </row>
    <row r="63" spans="1:5" ht="15.75" outlineLevel="1" thickBot="1">
      <c r="A63" s="2" t="s">
        <v>122</v>
      </c>
      <c r="B63" s="1"/>
      <c r="C63" s="1">
        <f>SUBTOTAL(9,C62:C62)</f>
        <v>10222.64</v>
      </c>
      <c r="D63" s="1"/>
      <c r="E63" s="1">
        <f>SUBTOTAL(9,E62:E62)</f>
        <v>8</v>
      </c>
    </row>
    <row r="64" spans="1:5" s="6" customFormat="1" ht="15.75" outlineLevel="2" thickBot="1">
      <c r="A64" s="5" t="s">
        <v>121</v>
      </c>
      <c r="B64" s="5" t="s">
        <v>121</v>
      </c>
      <c r="C64" s="5">
        <v>16931.88</v>
      </c>
      <c r="D64" s="5" t="s">
        <v>6</v>
      </c>
      <c r="E64" s="5">
        <v>12</v>
      </c>
    </row>
    <row r="65" spans="1:5" ht="15.75" outlineLevel="1" thickBot="1">
      <c r="A65" s="2" t="s">
        <v>120</v>
      </c>
      <c r="B65" s="1"/>
      <c r="C65" s="1">
        <f>SUBTOTAL(9,C64:C64)</f>
        <v>16931.88</v>
      </c>
      <c r="D65" s="1"/>
      <c r="E65" s="1">
        <f>SUBTOTAL(9,E64:E64)</f>
        <v>12</v>
      </c>
    </row>
    <row r="66" spans="1:5" s="6" customFormat="1" ht="15.75" outlineLevel="2" thickBot="1">
      <c r="A66" s="5" t="s">
        <v>55</v>
      </c>
      <c r="B66" s="5" t="s">
        <v>55</v>
      </c>
      <c r="C66" s="5">
        <v>33996.15</v>
      </c>
      <c r="D66" s="5" t="s">
        <v>6</v>
      </c>
      <c r="E66" s="5">
        <v>31</v>
      </c>
    </row>
    <row r="67" spans="1:5" ht="15.75" outlineLevel="1" thickBot="1">
      <c r="A67" s="2" t="s">
        <v>119</v>
      </c>
      <c r="B67" s="1"/>
      <c r="C67" s="1">
        <f>SUBTOTAL(9,C66:C66)</f>
        <v>33996.15</v>
      </c>
      <c r="D67" s="1"/>
      <c r="E67" s="1">
        <f>SUBTOTAL(9,E66:E66)</f>
        <v>31</v>
      </c>
    </row>
    <row r="68" spans="1:5" s="6" customFormat="1" ht="15.75" outlineLevel="2" thickBot="1">
      <c r="A68" s="5" t="s">
        <v>118</v>
      </c>
      <c r="B68" s="5" t="s">
        <v>118</v>
      </c>
      <c r="C68" s="5">
        <v>8525.92</v>
      </c>
      <c r="D68" s="5" t="s">
        <v>4</v>
      </c>
      <c r="E68" s="5">
        <v>18025.2</v>
      </c>
    </row>
    <row r="69" spans="1:5" ht="15.75" outlineLevel="1" thickBot="1">
      <c r="A69" s="2" t="s">
        <v>117</v>
      </c>
      <c r="B69" s="1"/>
      <c r="C69" s="1">
        <f>SUBTOTAL(9,C68:C68)</f>
        <v>8525.92</v>
      </c>
      <c r="D69" s="1"/>
      <c r="E69" s="1">
        <f>SUBTOTAL(9,E68:E68)</f>
        <v>18025.2</v>
      </c>
    </row>
    <row r="70" spans="1:5" s="6" customFormat="1" ht="15.75" outlineLevel="2" thickBot="1">
      <c r="A70" s="5" t="s">
        <v>116</v>
      </c>
      <c r="B70" s="5" t="s">
        <v>116</v>
      </c>
      <c r="C70" s="5">
        <v>12254.28</v>
      </c>
      <c r="D70" s="5" t="s">
        <v>4</v>
      </c>
      <c r="E70" s="5">
        <v>18021</v>
      </c>
    </row>
    <row r="71" spans="1:5" ht="15.75" outlineLevel="1" thickBot="1">
      <c r="A71" s="2" t="s">
        <v>115</v>
      </c>
      <c r="B71" s="1"/>
      <c r="C71" s="1">
        <f>SUBTOTAL(9,C70:C70)</f>
        <v>12254.28</v>
      </c>
      <c r="D71" s="1"/>
      <c r="E71" s="1">
        <f>SUBTOTAL(9,E70:E70)</f>
        <v>18021</v>
      </c>
    </row>
    <row r="72" spans="1:5" s="6" customFormat="1" ht="15.75" outlineLevel="2" thickBot="1">
      <c r="A72" s="5" t="s">
        <v>114</v>
      </c>
      <c r="B72" s="5" t="s">
        <v>114</v>
      </c>
      <c r="C72" s="5">
        <v>22351.26</v>
      </c>
      <c r="D72" s="5" t="s">
        <v>4</v>
      </c>
      <c r="E72" s="5">
        <v>18025.2</v>
      </c>
    </row>
    <row r="73" spans="1:5" ht="15.75" outlineLevel="1" thickBot="1">
      <c r="A73" s="2" t="s">
        <v>113</v>
      </c>
      <c r="B73" s="1"/>
      <c r="C73" s="1">
        <f>SUBTOTAL(9,C72:C72)</f>
        <v>22351.26</v>
      </c>
      <c r="D73" s="1"/>
      <c r="E73" s="1">
        <f>SUBTOTAL(9,E72:E72)</f>
        <v>18025.2</v>
      </c>
    </row>
    <row r="74" spans="1:5" s="6" customFormat="1" ht="15.75" outlineLevel="2" thickBot="1">
      <c r="A74" s="5" t="s">
        <v>112</v>
      </c>
      <c r="B74" s="5" t="s">
        <v>112</v>
      </c>
      <c r="C74" s="5">
        <v>29194.02</v>
      </c>
      <c r="D74" s="5" t="s">
        <v>4</v>
      </c>
      <c r="E74" s="5">
        <v>18021</v>
      </c>
    </row>
    <row r="75" spans="1:5" ht="15.75" outlineLevel="1" thickBot="1">
      <c r="A75" s="2" t="s">
        <v>111</v>
      </c>
      <c r="B75" s="1"/>
      <c r="C75" s="1">
        <f>SUBTOTAL(9,C74:C74)</f>
        <v>29194.02</v>
      </c>
      <c r="D75" s="1"/>
      <c r="E75" s="1">
        <f>SUBTOTAL(9,E74:E74)</f>
        <v>18021</v>
      </c>
    </row>
    <row r="76" spans="1:5" s="6" customFormat="1" ht="15.75" outlineLevel="2" thickBot="1">
      <c r="A76" s="5" t="s">
        <v>110</v>
      </c>
      <c r="B76" s="5" t="s">
        <v>109</v>
      </c>
      <c r="C76" s="5">
        <v>50831.040000000001</v>
      </c>
      <c r="D76" s="5" t="s">
        <v>4</v>
      </c>
      <c r="E76" s="5">
        <v>18025.2</v>
      </c>
    </row>
    <row r="77" spans="1:5" ht="15.75" outlineLevel="1" thickBot="1">
      <c r="A77" s="2" t="s">
        <v>108</v>
      </c>
      <c r="B77" s="1"/>
      <c r="C77" s="1">
        <f>SUBTOTAL(9,C76:C76)</f>
        <v>50831.040000000001</v>
      </c>
      <c r="D77" s="1"/>
      <c r="E77" s="1">
        <f>SUBTOTAL(9,E76:E76)</f>
        <v>18025.2</v>
      </c>
    </row>
    <row r="78" spans="1:5" s="6" customFormat="1" ht="15.75" outlineLevel="2" thickBot="1">
      <c r="A78" s="5" t="s">
        <v>107</v>
      </c>
      <c r="B78" s="5" t="s">
        <v>107</v>
      </c>
      <c r="C78" s="5">
        <v>44872.32</v>
      </c>
      <c r="D78" s="5" t="s">
        <v>4</v>
      </c>
      <c r="E78" s="5">
        <v>18021</v>
      </c>
    </row>
    <row r="79" spans="1:5" ht="15.75" outlineLevel="1" thickBot="1">
      <c r="A79" s="2" t="s">
        <v>106</v>
      </c>
      <c r="B79" s="1"/>
      <c r="C79" s="1">
        <f>SUBTOTAL(9,C78:C78)</f>
        <v>44872.32</v>
      </c>
      <c r="D79" s="1"/>
      <c r="E79" s="1">
        <f>SUBTOTAL(9,E78:E78)</f>
        <v>18021</v>
      </c>
    </row>
    <row r="80" spans="1:5" s="6" customFormat="1" ht="15.75" outlineLevel="2" thickBot="1">
      <c r="A80" s="5" t="s">
        <v>105</v>
      </c>
      <c r="B80" s="5" t="s">
        <v>104</v>
      </c>
      <c r="C80" s="5">
        <v>68840.22</v>
      </c>
      <c r="D80" s="5" t="s">
        <v>4</v>
      </c>
      <c r="E80" s="5">
        <v>18021</v>
      </c>
    </row>
    <row r="81" spans="1:5" ht="15.75" outlineLevel="1" thickBot="1">
      <c r="A81" s="2" t="s">
        <v>103</v>
      </c>
      <c r="B81" s="1"/>
      <c r="C81" s="1">
        <f>SUBTOTAL(9,C80:C80)</f>
        <v>68840.22</v>
      </c>
      <c r="D81" s="1"/>
      <c r="E81" s="1">
        <f>SUBTOTAL(9,E80:E80)</f>
        <v>18021</v>
      </c>
    </row>
    <row r="82" spans="1:5" s="6" customFormat="1" ht="15.75" outlineLevel="2" thickBot="1">
      <c r="A82" s="5" t="s">
        <v>102</v>
      </c>
      <c r="B82" s="5" t="s">
        <v>101</v>
      </c>
      <c r="C82" s="5">
        <v>64169.71</v>
      </c>
      <c r="D82" s="5" t="s">
        <v>4</v>
      </c>
      <c r="E82" s="5">
        <v>18025.2</v>
      </c>
    </row>
    <row r="83" spans="1:5" ht="15.75" outlineLevel="1" thickBot="1">
      <c r="A83" s="2" t="s">
        <v>100</v>
      </c>
      <c r="B83" s="1"/>
      <c r="C83" s="1">
        <f>SUBTOTAL(9,C82:C82)</f>
        <v>64169.71</v>
      </c>
      <c r="D83" s="1"/>
      <c r="E83" s="1">
        <f>SUBTOTAL(9,E82:E82)</f>
        <v>18025.2</v>
      </c>
    </row>
    <row r="84" spans="1:5" s="6" customFormat="1" ht="15.75" outlineLevel="2" thickBot="1">
      <c r="A84" s="5" t="s">
        <v>99</v>
      </c>
      <c r="B84" s="5" t="s">
        <v>99</v>
      </c>
      <c r="C84" s="5">
        <v>1682.4</v>
      </c>
      <c r="D84" s="5" t="s">
        <v>5</v>
      </c>
      <c r="E84" s="5">
        <v>4</v>
      </c>
    </row>
    <row r="85" spans="1:5" ht="15.75" outlineLevel="1" thickBot="1">
      <c r="A85" s="2" t="s">
        <v>98</v>
      </c>
      <c r="B85" s="1"/>
      <c r="C85" s="1">
        <f>SUBTOTAL(9,C84:C84)</f>
        <v>1682.4</v>
      </c>
      <c r="D85" s="1"/>
      <c r="E85" s="1">
        <f>SUBTOTAL(9,E84:E84)</f>
        <v>4</v>
      </c>
    </row>
    <row r="86" spans="1:5" s="6" customFormat="1" ht="15.75" outlineLevel="2" thickBot="1">
      <c r="A86" s="5" t="s">
        <v>40</v>
      </c>
      <c r="B86" s="5" t="s">
        <v>40</v>
      </c>
      <c r="C86" s="5">
        <v>359.2</v>
      </c>
      <c r="D86" s="5" t="s">
        <v>5</v>
      </c>
      <c r="E86" s="5">
        <v>2</v>
      </c>
    </row>
    <row r="87" spans="1:5" ht="15.75" outlineLevel="1" thickBot="1">
      <c r="A87" s="2" t="s">
        <v>97</v>
      </c>
      <c r="B87" s="1"/>
      <c r="C87" s="1">
        <f>SUBTOTAL(9,C86:C86)</f>
        <v>359.2</v>
      </c>
      <c r="D87" s="1"/>
      <c r="E87" s="1">
        <f>SUBTOTAL(9,E86:E86)</f>
        <v>2</v>
      </c>
    </row>
    <row r="88" spans="1:5" s="6" customFormat="1" ht="15.75" outlineLevel="2" thickBot="1">
      <c r="A88" s="5" t="s">
        <v>56</v>
      </c>
      <c r="B88" s="5" t="s">
        <v>56</v>
      </c>
      <c r="C88" s="5">
        <v>1458.72</v>
      </c>
      <c r="D88" s="5" t="s">
        <v>57</v>
      </c>
      <c r="E88" s="5">
        <v>2</v>
      </c>
    </row>
    <row r="89" spans="1:5" ht="15.75" outlineLevel="1" thickBot="1">
      <c r="A89" s="2" t="s">
        <v>96</v>
      </c>
      <c r="B89" s="1"/>
      <c r="C89" s="1">
        <f>SUBTOTAL(9,C88:C88)</f>
        <v>1458.72</v>
      </c>
      <c r="D89" s="1"/>
      <c r="E89" s="1">
        <f>SUBTOTAL(9,E88:E88)</f>
        <v>2</v>
      </c>
    </row>
    <row r="90" spans="1:5" s="6" customFormat="1" ht="15.75" outlineLevel="2" thickBot="1">
      <c r="A90" s="5" t="s">
        <v>95</v>
      </c>
      <c r="B90" s="5" t="s">
        <v>95</v>
      </c>
      <c r="C90" s="5">
        <v>1369.92</v>
      </c>
      <c r="D90" s="5" t="s">
        <v>4</v>
      </c>
      <c r="E90" s="5">
        <v>18025.2</v>
      </c>
    </row>
    <row r="91" spans="1:5" ht="15.75" outlineLevel="1" thickBot="1">
      <c r="A91" s="2" t="s">
        <v>94</v>
      </c>
      <c r="B91" s="1"/>
      <c r="C91" s="1">
        <f>SUBTOTAL(9,C90:C90)</f>
        <v>1369.92</v>
      </c>
      <c r="D91" s="1"/>
      <c r="E91" s="1">
        <f>SUBTOTAL(9,E90:E90)</f>
        <v>18025.2</v>
      </c>
    </row>
    <row r="92" spans="1:5" s="6" customFormat="1" ht="15.75" outlineLevel="2" thickBot="1">
      <c r="A92" s="5" t="s">
        <v>93</v>
      </c>
      <c r="B92" s="5" t="s">
        <v>92</v>
      </c>
      <c r="C92" s="5">
        <v>1441.68</v>
      </c>
      <c r="D92" s="5" t="s">
        <v>4</v>
      </c>
      <c r="E92" s="5">
        <v>18021</v>
      </c>
    </row>
    <row r="93" spans="1:5" ht="15.75" outlineLevel="1" thickBot="1">
      <c r="A93" s="2" t="s">
        <v>91</v>
      </c>
      <c r="B93" s="1"/>
      <c r="C93" s="1">
        <f>SUBTOTAL(9,C92:C92)</f>
        <v>1441.68</v>
      </c>
      <c r="D93" s="1"/>
      <c r="E93" s="1">
        <f>SUBTOTAL(9,E92:E92)</f>
        <v>18021</v>
      </c>
    </row>
    <row r="94" spans="1:5" s="6" customFormat="1" ht="15.75" outlineLevel="2" thickBot="1">
      <c r="A94" s="5" t="s">
        <v>90</v>
      </c>
      <c r="B94" s="5" t="s">
        <v>89</v>
      </c>
      <c r="C94" s="5">
        <v>2523.52</v>
      </c>
      <c r="D94" s="5" t="s">
        <v>4</v>
      </c>
      <c r="E94" s="5">
        <v>18025.2</v>
      </c>
    </row>
    <row r="95" spans="1:5" ht="15.75" outlineLevel="1" thickBot="1">
      <c r="A95" s="2" t="s">
        <v>88</v>
      </c>
      <c r="B95" s="1"/>
      <c r="C95" s="1">
        <f>SUBTOTAL(9,C94:C94)</f>
        <v>2523.52</v>
      </c>
      <c r="D95" s="1"/>
      <c r="E95" s="1">
        <f>SUBTOTAL(9,E94:E94)</f>
        <v>18025.2</v>
      </c>
    </row>
    <row r="96" spans="1:5" s="6" customFormat="1" ht="15.75" outlineLevel="2" thickBot="1">
      <c r="A96" s="5" t="s">
        <v>87</v>
      </c>
      <c r="B96" s="5" t="s">
        <v>86</v>
      </c>
      <c r="C96" s="5">
        <v>7028.19</v>
      </c>
      <c r="D96" s="5" t="s">
        <v>4</v>
      </c>
      <c r="E96" s="5">
        <v>18021</v>
      </c>
    </row>
    <row r="97" spans="1:5" ht="15.75" outlineLevel="1" thickBot="1">
      <c r="A97" s="2" t="s">
        <v>85</v>
      </c>
      <c r="B97" s="1"/>
      <c r="C97" s="1">
        <f>SUBTOTAL(9,C96:C96)</f>
        <v>7028.19</v>
      </c>
      <c r="D97" s="1"/>
      <c r="E97" s="1">
        <f>SUBTOTAL(9,E96:E96)</f>
        <v>18021</v>
      </c>
    </row>
    <row r="98" spans="1:5" s="6" customFormat="1" ht="15.75" outlineLevel="2" thickBot="1">
      <c r="A98" s="5" t="s">
        <v>84</v>
      </c>
      <c r="B98" s="5" t="s">
        <v>84</v>
      </c>
      <c r="C98" s="5">
        <v>328.56</v>
      </c>
      <c r="D98" s="5" t="s">
        <v>5</v>
      </c>
      <c r="E98" s="5">
        <v>1</v>
      </c>
    </row>
    <row r="99" spans="1:5" ht="15.75" outlineLevel="1" thickBot="1">
      <c r="A99" s="2" t="s">
        <v>83</v>
      </c>
      <c r="B99" s="1"/>
      <c r="C99" s="1">
        <f>SUBTOTAL(9,C98:C98)</f>
        <v>328.56</v>
      </c>
      <c r="D99" s="1"/>
      <c r="E99" s="1">
        <f>SUBTOTAL(9,E98:E98)</f>
        <v>1</v>
      </c>
    </row>
    <row r="100" spans="1:5" s="6" customFormat="1" ht="15.75" outlineLevel="2" thickBot="1">
      <c r="A100" s="5" t="s">
        <v>58</v>
      </c>
      <c r="B100" s="5" t="s">
        <v>58</v>
      </c>
      <c r="C100" s="5">
        <v>260.79000000000002</v>
      </c>
      <c r="D100" s="5" t="s">
        <v>5</v>
      </c>
      <c r="E100" s="5">
        <v>3</v>
      </c>
    </row>
    <row r="101" spans="1:5" ht="15.75" outlineLevel="1" thickBot="1">
      <c r="A101" s="2" t="s">
        <v>82</v>
      </c>
      <c r="B101" s="1"/>
      <c r="C101" s="1">
        <f>SUBTOTAL(9,C100:C100)</f>
        <v>260.79000000000002</v>
      </c>
      <c r="D101" s="1"/>
      <c r="E101" s="1">
        <f>SUBTOTAL(9,E100:E100)</f>
        <v>3</v>
      </c>
    </row>
    <row r="102" spans="1:5" s="6" customFormat="1" ht="15.75" outlineLevel="2" thickBot="1">
      <c r="A102" s="5" t="s">
        <v>59</v>
      </c>
      <c r="B102" s="5" t="s">
        <v>59</v>
      </c>
      <c r="C102" s="5">
        <v>287.7</v>
      </c>
      <c r="D102" s="5" t="s">
        <v>5</v>
      </c>
      <c r="E102" s="5">
        <v>2</v>
      </c>
    </row>
    <row r="103" spans="1:5" ht="15.75" outlineLevel="1" thickBot="1">
      <c r="A103" s="2" t="s">
        <v>81</v>
      </c>
      <c r="B103" s="1"/>
      <c r="C103" s="1">
        <f>SUBTOTAL(9,C102:C102)</f>
        <v>287.7</v>
      </c>
      <c r="D103" s="1"/>
      <c r="E103" s="1">
        <f>SUBTOTAL(9,E102:E102)</f>
        <v>2</v>
      </c>
    </row>
    <row r="104" spans="1:5" s="6" customFormat="1" ht="15.75" outlineLevel="2" thickBot="1">
      <c r="A104" s="5" t="s">
        <v>60</v>
      </c>
      <c r="B104" s="5" t="s">
        <v>60</v>
      </c>
      <c r="C104" s="5">
        <v>607.30999999999995</v>
      </c>
      <c r="D104" s="5" t="s">
        <v>5</v>
      </c>
      <c r="E104" s="5">
        <v>1</v>
      </c>
    </row>
    <row r="105" spans="1:5" ht="15.75" outlineLevel="1" thickBot="1">
      <c r="A105" s="2" t="s">
        <v>80</v>
      </c>
      <c r="B105" s="1"/>
      <c r="C105" s="1">
        <f>SUBTOTAL(9,C104:C104)</f>
        <v>607.30999999999995</v>
      </c>
      <c r="D105" s="1"/>
      <c r="E105" s="1">
        <f>SUBTOTAL(9,E104:E104)</f>
        <v>1</v>
      </c>
    </row>
    <row r="106" spans="1:5" s="6" customFormat="1" ht="15.75" outlineLevel="2" thickBot="1">
      <c r="A106" s="5" t="s">
        <v>41</v>
      </c>
      <c r="B106" s="5" t="s">
        <v>41</v>
      </c>
      <c r="C106" s="5">
        <v>1350.7</v>
      </c>
      <c r="D106" s="5" t="s">
        <v>42</v>
      </c>
      <c r="E106" s="5">
        <v>5</v>
      </c>
    </row>
    <row r="107" spans="1:5" ht="15.75" outlineLevel="1" thickBot="1">
      <c r="A107" s="2" t="s">
        <v>79</v>
      </c>
      <c r="B107" s="1"/>
      <c r="C107" s="1">
        <f>SUBTOTAL(9,C106:C106)</f>
        <v>1350.7</v>
      </c>
      <c r="D107" s="1"/>
      <c r="E107" s="1">
        <f>SUBTOTAL(9,E106:E106)</f>
        <v>5</v>
      </c>
    </row>
    <row r="108" spans="1:5" s="6" customFormat="1" ht="15.75" outlineLevel="2" thickBot="1">
      <c r="A108" s="5" t="s">
        <v>46</v>
      </c>
      <c r="B108" s="5" t="s">
        <v>46</v>
      </c>
      <c r="C108" s="5">
        <v>108</v>
      </c>
      <c r="D108" s="5" t="s">
        <v>45</v>
      </c>
      <c r="E108" s="5">
        <v>0.12</v>
      </c>
    </row>
    <row r="109" spans="1:5" ht="15.75" outlineLevel="1" thickBot="1">
      <c r="A109" s="2" t="s">
        <v>78</v>
      </c>
      <c r="B109" s="1"/>
      <c r="C109" s="1">
        <f>SUBTOTAL(9,C108:C108)</f>
        <v>108</v>
      </c>
      <c r="D109" s="1"/>
      <c r="E109" s="1">
        <f>SUBTOTAL(9,E108:E108)</f>
        <v>0.12</v>
      </c>
    </row>
    <row r="110" spans="1:5" s="6" customFormat="1" ht="15.75" outlineLevel="2" thickBot="1">
      <c r="A110" s="5" t="s">
        <v>77</v>
      </c>
      <c r="B110" s="5" t="s">
        <v>77</v>
      </c>
      <c r="C110" s="5">
        <v>379.95</v>
      </c>
      <c r="D110" s="5" t="s">
        <v>4</v>
      </c>
      <c r="E110" s="5">
        <v>85</v>
      </c>
    </row>
    <row r="111" spans="1:5" ht="15.75" outlineLevel="1" thickBot="1">
      <c r="A111" s="2" t="s">
        <v>76</v>
      </c>
      <c r="B111" s="1"/>
      <c r="C111" s="1">
        <f>SUBTOTAL(9,C110:C110)</f>
        <v>379.95</v>
      </c>
      <c r="D111" s="1"/>
      <c r="E111" s="1">
        <f>SUBTOTAL(9,E110:E110)</f>
        <v>85</v>
      </c>
    </row>
    <row r="112" spans="1:5" s="6" customFormat="1" ht="15.75" outlineLevel="2" thickBot="1">
      <c r="A112" s="5" t="s">
        <v>47</v>
      </c>
      <c r="B112" s="5" t="s">
        <v>47</v>
      </c>
      <c r="C112" s="5">
        <v>6979.35</v>
      </c>
      <c r="D112" s="5" t="s">
        <v>6</v>
      </c>
      <c r="E112" s="5">
        <v>35</v>
      </c>
    </row>
    <row r="113" spans="1:5" ht="15.75" outlineLevel="1" thickBot="1">
      <c r="A113" s="2" t="s">
        <v>75</v>
      </c>
      <c r="B113" s="1"/>
      <c r="C113" s="1">
        <f>SUBTOTAL(9,C112:C112)</f>
        <v>6979.35</v>
      </c>
      <c r="D113" s="1"/>
      <c r="E113" s="1">
        <f>SUBTOTAL(9,E112:E112)</f>
        <v>35</v>
      </c>
    </row>
    <row r="114" spans="1:5" s="6" customFormat="1" ht="15.75" outlineLevel="2" thickBot="1">
      <c r="A114" s="5" t="s">
        <v>48</v>
      </c>
      <c r="B114" s="5" t="s">
        <v>48</v>
      </c>
      <c r="C114" s="5">
        <v>520.66</v>
      </c>
      <c r="D114" s="5" t="s">
        <v>4</v>
      </c>
      <c r="E114" s="5">
        <v>3.5</v>
      </c>
    </row>
    <row r="115" spans="1:5" ht="15.75" outlineLevel="1" thickBot="1">
      <c r="A115" s="2" t="s">
        <v>74</v>
      </c>
      <c r="B115" s="1"/>
      <c r="C115" s="1">
        <f>SUBTOTAL(9,C114:C114)</f>
        <v>520.66</v>
      </c>
      <c r="D115" s="1"/>
      <c r="E115" s="1">
        <f>SUBTOTAL(9,E114:E114)</f>
        <v>3.5</v>
      </c>
    </row>
    <row r="116" spans="1:5" s="6" customFormat="1" ht="15.75" outlineLevel="2" thickBot="1">
      <c r="A116" s="5" t="s">
        <v>73</v>
      </c>
      <c r="B116" s="5" t="s">
        <v>73</v>
      </c>
      <c r="C116" s="5">
        <v>77400</v>
      </c>
      <c r="D116" s="5" t="s">
        <v>70</v>
      </c>
      <c r="E116" s="5">
        <v>1</v>
      </c>
    </row>
    <row r="117" spans="1:5" ht="15.75" outlineLevel="1" thickBot="1">
      <c r="A117" s="2" t="s">
        <v>72</v>
      </c>
      <c r="B117" s="1"/>
      <c r="C117" s="1">
        <f>SUBTOTAL(9,C116:C116)</f>
        <v>77400</v>
      </c>
      <c r="D117" s="1"/>
      <c r="E117" s="1">
        <f>SUBTOTAL(9,E116:E116)</f>
        <v>1</v>
      </c>
    </row>
    <row r="118" spans="1:5" s="6" customFormat="1" ht="15.75" outlineLevel="2" thickBot="1">
      <c r="A118" s="5" t="s">
        <v>71</v>
      </c>
      <c r="B118" s="5" t="s">
        <v>71</v>
      </c>
      <c r="C118" s="5">
        <v>62611</v>
      </c>
      <c r="D118" s="5" t="s">
        <v>70</v>
      </c>
      <c r="E118" s="5">
        <v>1</v>
      </c>
    </row>
    <row r="119" spans="1:5" ht="15.75" outlineLevel="1" thickBot="1">
      <c r="A119" s="2" t="s">
        <v>69</v>
      </c>
      <c r="B119" s="1"/>
      <c r="C119" s="1">
        <f>SUBTOTAL(9,C118:C118)</f>
        <v>62611</v>
      </c>
      <c r="D119" s="1"/>
      <c r="E119" s="1">
        <f>SUBTOTAL(9,E118:E118)</f>
        <v>1</v>
      </c>
    </row>
    <row r="120" spans="1:5" s="6" customFormat="1" ht="15.75" outlineLevel="2" thickBot="1">
      <c r="A120" s="5" t="s">
        <v>68</v>
      </c>
      <c r="B120" s="5" t="s">
        <v>68</v>
      </c>
      <c r="C120" s="5">
        <v>413.97</v>
      </c>
      <c r="D120" s="5" t="s">
        <v>5</v>
      </c>
      <c r="E120" s="5">
        <v>1</v>
      </c>
    </row>
    <row r="121" spans="1:5" ht="15.75" outlineLevel="1" thickBot="1">
      <c r="A121" s="2" t="s">
        <v>67</v>
      </c>
      <c r="B121" s="1"/>
      <c r="C121" s="1">
        <f>SUBTOTAL(9,C120:C120)</f>
        <v>413.97</v>
      </c>
      <c r="D121" s="1"/>
      <c r="E121" s="1">
        <f>SUBTOTAL(9,E120:E120)</f>
        <v>1</v>
      </c>
    </row>
    <row r="122" spans="1:5" s="6" customFormat="1" ht="15.75" outlineLevel="2" thickBot="1">
      <c r="A122" s="5" t="s">
        <v>17</v>
      </c>
      <c r="B122" s="5" t="s">
        <v>17</v>
      </c>
      <c r="C122" s="5">
        <v>2486.12</v>
      </c>
      <c r="D122" s="5" t="s">
        <v>38</v>
      </c>
      <c r="E122" s="5">
        <v>4</v>
      </c>
    </row>
    <row r="123" spans="1:5" ht="15.75" outlineLevel="1" thickBot="1">
      <c r="A123" s="2" t="s">
        <v>66</v>
      </c>
      <c r="B123" s="1"/>
      <c r="C123" s="1">
        <f>SUBTOTAL(9,C122:C122)</f>
        <v>2486.12</v>
      </c>
      <c r="D123" s="1"/>
      <c r="E123" s="1">
        <f>SUBTOTAL(9,E122:E122)</f>
        <v>4</v>
      </c>
    </row>
    <row r="124" spans="1:5" s="6" customFormat="1" ht="15.75" outlineLevel="2" thickBot="1">
      <c r="A124" s="5" t="s">
        <v>65</v>
      </c>
      <c r="B124" s="5" t="s">
        <v>65</v>
      </c>
      <c r="C124" s="5">
        <v>621.53</v>
      </c>
      <c r="D124" s="5" t="s">
        <v>38</v>
      </c>
      <c r="E124" s="5">
        <v>1</v>
      </c>
    </row>
    <row r="125" spans="1:5" ht="15.75" outlineLevel="1" thickBot="1">
      <c r="A125" s="2" t="s">
        <v>64</v>
      </c>
      <c r="B125" s="1"/>
      <c r="C125" s="1">
        <f>SUBTOTAL(9,C124:C124)</f>
        <v>621.53</v>
      </c>
      <c r="D125" s="1"/>
      <c r="E125" s="1">
        <f>SUBTOTAL(9,E124:E124)</f>
        <v>1</v>
      </c>
    </row>
    <row r="126" spans="1:5" ht="15.75" thickBot="1">
      <c r="A126" s="2" t="s">
        <v>63</v>
      </c>
      <c r="B126" s="1"/>
      <c r="C126" s="1">
        <f>SUBTOTAL(9,C6:C124)</f>
        <v>872248.09000000008</v>
      </c>
      <c r="D126" s="1"/>
      <c r="E126" s="1">
        <f>SUBTOTAL(9,E6:E124)</f>
        <v>292286.47000000003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2019-01-28T22:45:33Z</cp:lastPrinted>
  <dcterms:created xsi:type="dcterms:W3CDTF">2016-03-18T02:51:51Z</dcterms:created>
  <dcterms:modified xsi:type="dcterms:W3CDTF">2019-02-27T02:17:43Z</dcterms:modified>
</cp:coreProperties>
</file>