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Лист1!$A$1:$E$77</definedName>
  </definedNames>
  <calcPr calcId="125725"/>
</workbook>
</file>

<file path=xl/calcChain.xml><?xml version="1.0" encoding="utf-8"?>
<calcChain xmlns="http://schemas.openxmlformats.org/spreadsheetml/2006/main">
  <c r="C8" i="1"/>
  <c r="C63"/>
  <c r="C38"/>
  <c r="C74" s="1"/>
  <c r="C31"/>
  <c r="C24"/>
  <c r="C21"/>
  <c r="C7" i="4"/>
  <c r="C92" s="1"/>
  <c r="E7"/>
  <c r="E92" s="1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56" i="1"/>
  <c r="C59"/>
  <c r="C18"/>
  <c r="C15"/>
  <c r="B63"/>
  <c r="C10"/>
  <c r="C9" s="1"/>
  <c r="C13" s="1"/>
  <c r="C75" l="1"/>
  <c r="C76" s="1"/>
  <c r="C77" s="1"/>
  <c r="C73"/>
  <c r="C72" s="1"/>
  <c r="B53" l="1"/>
  <c r="B55" l="1"/>
  <c r="B73" l="1"/>
  <c r="B72" s="1"/>
  <c r="B62"/>
  <c r="B59"/>
  <c r="B56"/>
  <c r="B54"/>
  <c r="B21"/>
  <c r="B18"/>
  <c r="B15"/>
  <c r="B74" l="1"/>
</calcChain>
</file>

<file path=xl/sharedStrings.xml><?xml version="1.0" encoding="utf-8"?>
<sst xmlns="http://schemas.openxmlformats.org/spreadsheetml/2006/main" count="361" uniqueCount="158">
  <si>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</si>
  <si>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</si>
  <si>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</si>
  <si>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</si>
  <si>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</si>
  <si>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</si>
  <si>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</si>
  <si>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</si>
  <si>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</si>
  <si>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</si>
  <si>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</si>
  <si>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</si>
  <si>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</si>
  <si>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</si>
  <si>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</si>
  <si>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</si>
  <si>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</si>
  <si>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</si>
  <si>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</si>
  <si>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</si>
  <si>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</si>
  <si>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</si>
  <si>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</si>
  <si>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</si>
  <si>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</si>
  <si>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</si>
  <si>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</si>
  <si>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</si>
  <si>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Ленина, д. 21</t>
  </si>
  <si>
    <t>Исаева Е.О. (Ленина, 21)</t>
  </si>
  <si>
    <t>Чел.</t>
  </si>
  <si>
    <t>м2</t>
  </si>
  <si>
    <t>дом</t>
  </si>
  <si>
    <t>Закрытие и открытие стояков</t>
  </si>
  <si>
    <t>1 стояк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</si>
  <si>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</si>
  <si>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</si>
  <si>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шт</t>
  </si>
  <si>
    <t>м</t>
  </si>
  <si>
    <t>Очистка катка от снега  2 раза</t>
  </si>
  <si>
    <t>Перезапуск (удаление воздуха) стояков отопления</t>
  </si>
  <si>
    <t>1 раз</t>
  </si>
  <si>
    <t>Подключение системы отопления</t>
  </si>
  <si>
    <t>Рассада цветов</t>
  </si>
  <si>
    <t>Ремонт дверных полотен</t>
  </si>
  <si>
    <t>Ремонт качели Ленина, 21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</si>
  <si>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</si>
  <si>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</si>
  <si>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замена эл. лампочки накаливания</t>
  </si>
  <si>
    <t>осмотр кровли ж/ дома с выполнением мелкого ремонта</t>
  </si>
  <si>
    <t>осмотр кровли ж/ дома с выполнением мелкого ремонт</t>
  </si>
  <si>
    <t>осмотр подвала</t>
  </si>
  <si>
    <t>раз</t>
  </si>
  <si>
    <t>сброс воздуха со стояков отопления</t>
  </si>
  <si>
    <t>Общий итог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</si>
  <si>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</si>
  <si>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</si>
  <si>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</si>
  <si>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устройство отбойников Итог</t>
  </si>
  <si>
    <t>устройство отбойников</t>
  </si>
  <si>
    <t>смена труб из ВГП труб Д20 с произ-ом свар-х работ Итог</t>
  </si>
  <si>
    <t>смена труб из ВГП труб Д20 с произ-ом свар-х работ</t>
  </si>
  <si>
    <t>смена труб из ВГП труб Д15 с произв-ом свр-х работ Итог</t>
  </si>
  <si>
    <t>смена труб из ВГП труб Д15 с произв-ом свр-х работ</t>
  </si>
  <si>
    <t>сброс воздуха со стояков отопления Итог</t>
  </si>
  <si>
    <t>регулировка теплоносителя Итог</t>
  </si>
  <si>
    <t>регулировка теплоносителя</t>
  </si>
  <si>
    <t>проливка водой ледового катка Итог</t>
  </si>
  <si>
    <t>проливка водой ледового катка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</si>
  <si>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</si>
  <si>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</si>
  <si>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</si>
  <si>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</si>
  <si>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</si>
  <si>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</si>
  <si>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осмотр кровли ж/ дома с выполнением мелкого ремонта Итог</t>
  </si>
  <si>
    <t>освещение подвала Итог</t>
  </si>
  <si>
    <t>освещение подвала</t>
  </si>
  <si>
    <t>замена эл. лампочки накаливания Итог</t>
  </si>
  <si>
    <t>замена врезки в квартире в полипропилене Итог</t>
  </si>
  <si>
    <t>замена врезки в квартире в полипропилене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</si>
  <si>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</si>
  <si>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</si>
  <si>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</si>
  <si>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</si>
  <si>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</si>
  <si>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</si>
  <si>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</si>
  <si>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</si>
  <si>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</si>
  <si>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</si>
  <si>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</si>
  <si>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</si>
  <si>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</si>
  <si>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</si>
  <si>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</si>
  <si>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</si>
  <si>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</si>
  <si>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</si>
  <si>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</si>
  <si>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</si>
  <si>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</si>
  <si>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</si>
  <si>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</si>
  <si>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</si>
  <si>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</si>
  <si>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</si>
  <si>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</si>
  <si>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</si>
  <si>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</si>
  <si>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</si>
  <si>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</si>
  <si>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</si>
  <si>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</si>
  <si>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</si>
  <si>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стекол Итог</t>
  </si>
  <si>
    <t>Смена стекол</t>
  </si>
  <si>
    <t>Ремонт качели Ленина, 21 Итог</t>
  </si>
  <si>
    <t>Ремонт дверных полотен Итог</t>
  </si>
  <si>
    <t>Рассада цветов Итог</t>
  </si>
  <si>
    <t>Подключение системы отопления Итог</t>
  </si>
  <si>
    <t>Перезапуск (удаление воздуха) стояков отопления Итог</t>
  </si>
  <si>
    <t>Очистка катка от снега  2 раза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</si>
  <si>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</si>
  <si>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</si>
  <si>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</si>
  <si>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</si>
  <si>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</si>
  <si>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</si>
  <si>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</si>
  <si>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</si>
  <si>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</si>
  <si>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</si>
  <si>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</si>
  <si>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</si>
  <si>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</si>
  <si>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</si>
  <si>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</si>
  <si>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</si>
  <si>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</si>
  <si>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</si>
  <si>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</si>
  <si>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</si>
  <si>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</si>
  <si>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ЛЕНИНА ул. д.21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</si>
  <si>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</si>
  <si>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</si>
  <si>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</si>
  <si>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</si>
  <si>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</si>
  <si>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</si>
  <si>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</si>
  <si>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Коноваленкова И.Ю.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</si>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</sst>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0" fillId="0" borderId="6" xfId="0" applyFill="1" applyBorder="1"/>
    <xf numFmtId="0" fontId="5" fillId="3" borderId="2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/>
    <xf numFmtId="0" fontId="6" fillId="0" borderId="6" xfId="0" applyNumberFormat="1" applyFont="1" applyFill="1" applyBorder="1"/>
    <xf numFmtId="0" fontId="6" fillId="0" borderId="6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43" fontId="8" fillId="3" borderId="2" xfId="3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2" fontId="8" fillId="3" borderId="2" xfId="3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43" fontId="5" fillId="3" borderId="0" xfId="3" applyFont="1" applyFill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4" fontId="5" fillId="3" borderId="2" xfId="0" applyNumberFormat="1" applyFont="1" applyFill="1" applyBorder="1" applyAlignment="1">
      <alignment horizontal="center" vertical="top" wrapText="1"/>
    </xf>
    <xf numFmtId="0" fontId="0" fillId="3" borderId="6" xfId="0" applyFill="1" applyBorder="1"/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61" workbookViewId="0">
      <selection activeCell="A5" sqref="A5:E5"/>
    </sheetView>
  </sheetViews>
  <sheetFormatPr defaultRowHeight="15" outlineLevelRow="2"/>
  <cols>
    <col min="1" max="1" width="59.5703125" style="27" customWidth="1"/>
    <col min="2" max="2" width="15.5703125" style="28" hidden="1" customWidth="1"/>
    <col min="3" max="3" width="15.5703125" style="29" customWidth="1"/>
    <col min="4" max="4" width="9.28515625" style="27" customWidth="1"/>
    <col min="5" max="5" width="14.42578125" style="30" customWidth="1"/>
    <col min="6" max="6" width="8.42578125" style="1" customWidth="1"/>
    <col min="7" max="16384" width="9.140625" style="1"/>
  </cols>
  <sheetData>
    <row r="1" spans="1:5" ht="37.5" customHeight="1">
      <c r="A1" s="35" t="s">
        <v>6</v>
      </c>
      <c r="B1" s="35"/>
      <c r="C1" s="35"/>
      <c r="D1" s="35"/>
      <c r="E1" s="35"/>
    </row>
    <row r="2" spans="1:5" ht="17.25" customHeight="1">
      <c r="A2" s="18" t="s">
        <v>28</v>
      </c>
      <c r="B2" s="9" t="s">
        <v>147</v>
      </c>
      <c r="C2" s="37" t="s">
        <v>146</v>
      </c>
      <c r="D2" s="37"/>
      <c r="E2" s="37"/>
    </row>
    <row r="3" spans="1:5" ht="57">
      <c r="A3" s="10" t="s">
        <v>3</v>
      </c>
      <c r="B3" s="11" t="s">
        <v>0</v>
      </c>
      <c r="C3" s="12" t="s">
        <v>26</v>
      </c>
      <c r="D3" s="13" t="s">
        <v>1</v>
      </c>
      <c r="E3" s="14" t="s">
        <v>2</v>
      </c>
    </row>
    <row r="4" spans="1:5">
      <c r="A4" s="10" t="s">
        <v>148</v>
      </c>
      <c r="B4" s="11"/>
      <c r="C4" s="12">
        <v>397766.26</v>
      </c>
      <c r="D4" s="2" t="s">
        <v>25</v>
      </c>
      <c r="E4" s="14"/>
    </row>
    <row r="5" spans="1:5">
      <c r="A5" s="38" t="s">
        <v>27</v>
      </c>
      <c r="B5" s="39"/>
      <c r="C5" s="39"/>
      <c r="D5" s="39"/>
      <c r="E5" s="40"/>
    </row>
    <row r="6" spans="1:5" ht="28.5">
      <c r="A6" s="10" t="s">
        <v>149</v>
      </c>
      <c r="B6" s="11"/>
      <c r="C6" s="12">
        <v>724987.54</v>
      </c>
      <c r="D6" s="2" t="s">
        <v>25</v>
      </c>
      <c r="E6" s="14"/>
    </row>
    <row r="7" spans="1:5">
      <c r="A7" s="10" t="s">
        <v>150</v>
      </c>
      <c r="B7" s="11"/>
      <c r="C7" s="12">
        <v>681919.31</v>
      </c>
      <c r="D7" s="2" t="s">
        <v>25</v>
      </c>
      <c r="E7" s="14"/>
    </row>
    <row r="8" spans="1:5">
      <c r="A8" s="10" t="s">
        <v>151</v>
      </c>
      <c r="B8" s="11"/>
      <c r="C8" s="12">
        <f>C7-C6</f>
        <v>-43068.229999999981</v>
      </c>
      <c r="D8" s="2" t="s">
        <v>25</v>
      </c>
      <c r="E8" s="14"/>
    </row>
    <row r="9" spans="1:5">
      <c r="A9" s="10" t="s">
        <v>7</v>
      </c>
      <c r="B9" s="11"/>
      <c r="C9" s="12">
        <f>SUM(C10:C12)</f>
        <v>44751.85</v>
      </c>
      <c r="D9" s="2" t="s">
        <v>25</v>
      </c>
      <c r="E9" s="14"/>
    </row>
    <row r="10" spans="1:5">
      <c r="A10" s="10" t="s">
        <v>8</v>
      </c>
      <c r="B10" s="11"/>
      <c r="C10" s="15">
        <f>600*12+528.64*12</f>
        <v>13543.68</v>
      </c>
      <c r="D10" s="2" t="s">
        <v>25</v>
      </c>
      <c r="E10" s="14"/>
    </row>
    <row r="11" spans="1:5">
      <c r="A11" s="41" t="s">
        <v>29</v>
      </c>
      <c r="B11" s="41"/>
      <c r="C11" s="33">
        <v>16772.02</v>
      </c>
      <c r="D11" s="2" t="s">
        <v>25</v>
      </c>
      <c r="E11" s="14"/>
    </row>
    <row r="12" spans="1:5">
      <c r="A12" s="5" t="s">
        <v>152</v>
      </c>
      <c r="B12" s="5"/>
      <c r="C12" s="33">
        <v>14436.15</v>
      </c>
      <c r="D12" s="2"/>
      <c r="E12" s="14"/>
    </row>
    <row r="13" spans="1:5">
      <c r="A13" s="18" t="s">
        <v>153</v>
      </c>
      <c r="B13" s="9"/>
      <c r="C13" s="16">
        <f>C6+C9</f>
        <v>769739.39</v>
      </c>
      <c r="D13" s="2" t="s">
        <v>25</v>
      </c>
      <c r="E13" s="17"/>
    </row>
    <row r="14" spans="1:5">
      <c r="A14" s="36" t="s">
        <v>9</v>
      </c>
      <c r="B14" s="36"/>
      <c r="C14" s="36"/>
      <c r="D14" s="36"/>
      <c r="E14" s="36"/>
    </row>
    <row r="15" spans="1:5" ht="29.25" thickBot="1">
      <c r="A15" s="18" t="s">
        <v>10</v>
      </c>
      <c r="B15" s="9" t="e">
        <f>#REF!</f>
        <v>#REF!</v>
      </c>
      <c r="C15" s="16">
        <f>SUM(C16:C17)</f>
        <v>114751.62</v>
      </c>
      <c r="D15" s="19"/>
      <c r="E15" s="17"/>
    </row>
    <row r="16" spans="1:5" s="32" customFormat="1" ht="15.75" outlineLevel="2" thickBot="1">
      <c r="A16" s="34" t="s">
        <v>95</v>
      </c>
      <c r="B16" s="34" t="s">
        <v>94</v>
      </c>
      <c r="C16" s="34">
        <v>59397.18</v>
      </c>
      <c r="D16" s="34" t="s">
        <v>31</v>
      </c>
      <c r="E16" s="34">
        <v>15549</v>
      </c>
    </row>
    <row r="17" spans="1:5" s="32" customFormat="1" ht="15.75" outlineLevel="2" thickBot="1">
      <c r="A17" s="34" t="s">
        <v>92</v>
      </c>
      <c r="B17" s="34" t="s">
        <v>91</v>
      </c>
      <c r="C17" s="34">
        <v>55354.44</v>
      </c>
      <c r="D17" s="34" t="s">
        <v>31</v>
      </c>
      <c r="E17" s="34">
        <v>15549</v>
      </c>
    </row>
    <row r="18" spans="1:5" ht="29.25" thickBot="1">
      <c r="A18" s="18" t="s">
        <v>11</v>
      </c>
      <c r="B18" s="9" t="e">
        <f>#REF!</f>
        <v>#REF!</v>
      </c>
      <c r="C18" s="16">
        <f>SUM(C19:C20)</f>
        <v>44470.14</v>
      </c>
      <c r="D18" s="19"/>
      <c r="E18" s="17"/>
    </row>
    <row r="19" spans="1:5" s="32" customFormat="1" ht="15.75" outlineLevel="2" thickBot="1">
      <c r="A19" s="34" t="s">
        <v>104</v>
      </c>
      <c r="B19" s="34" t="s">
        <v>104</v>
      </c>
      <c r="C19" s="34">
        <v>19280.759999999998</v>
      </c>
      <c r="D19" s="34" t="s">
        <v>31</v>
      </c>
      <c r="E19" s="34">
        <v>15549</v>
      </c>
    </row>
    <row r="20" spans="1:5" s="32" customFormat="1" ht="15.75" outlineLevel="2" thickBot="1">
      <c r="A20" s="34" t="s">
        <v>102</v>
      </c>
      <c r="B20" s="34" t="s">
        <v>102</v>
      </c>
      <c r="C20" s="34">
        <v>25189.38</v>
      </c>
      <c r="D20" s="34" t="s">
        <v>31</v>
      </c>
      <c r="E20" s="34">
        <v>15549</v>
      </c>
    </row>
    <row r="21" spans="1:5" ht="29.25" thickBot="1">
      <c r="A21" s="18" t="s">
        <v>12</v>
      </c>
      <c r="B21" s="9" t="e">
        <f>#REF!+#REF!</f>
        <v>#REF!</v>
      </c>
      <c r="C21" s="16">
        <f>SUM(C22:C23)</f>
        <v>75535.199999999997</v>
      </c>
      <c r="D21" s="19"/>
      <c r="E21" s="17"/>
    </row>
    <row r="22" spans="1:5" s="32" customFormat="1" ht="15.75" outlineLevel="2" thickBot="1">
      <c r="A22" s="34" t="s">
        <v>139</v>
      </c>
      <c r="B22" s="34" t="s">
        <v>139</v>
      </c>
      <c r="C22" s="34">
        <v>37498.6</v>
      </c>
      <c r="D22" s="34" t="s">
        <v>30</v>
      </c>
      <c r="E22" s="34">
        <v>697</v>
      </c>
    </row>
    <row r="23" spans="1:5" s="32" customFormat="1" ht="15.75" outlineLevel="2" thickBot="1">
      <c r="A23" s="34" t="s">
        <v>137</v>
      </c>
      <c r="B23" s="34" t="s">
        <v>137</v>
      </c>
      <c r="C23" s="34">
        <v>38036.6</v>
      </c>
      <c r="D23" s="34" t="s">
        <v>30</v>
      </c>
      <c r="E23" s="34">
        <v>707</v>
      </c>
    </row>
    <row r="24" spans="1:5" ht="43.5" thickBot="1">
      <c r="A24" s="18" t="s">
        <v>13</v>
      </c>
      <c r="B24" s="9"/>
      <c r="C24" s="16">
        <f>SUM(C25:C30)</f>
        <v>13309.939999999999</v>
      </c>
      <c r="D24" s="19"/>
      <c r="E24" s="17"/>
    </row>
    <row r="25" spans="1:5" s="32" customFormat="1" ht="15.75" outlineLevel="2" thickBot="1">
      <c r="A25" s="34" t="s">
        <v>135</v>
      </c>
      <c r="B25" s="34" t="s">
        <v>135</v>
      </c>
      <c r="C25" s="34">
        <v>1243.92</v>
      </c>
      <c r="D25" s="34" t="s">
        <v>31</v>
      </c>
      <c r="E25" s="34">
        <v>15549</v>
      </c>
    </row>
    <row r="26" spans="1:5" s="32" customFormat="1" ht="15.75" outlineLevel="2" thickBot="1">
      <c r="A26" s="34" t="s">
        <v>133</v>
      </c>
      <c r="B26" s="34" t="s">
        <v>132</v>
      </c>
      <c r="C26" s="34">
        <v>1399.41</v>
      </c>
      <c r="D26" s="34" t="s">
        <v>31</v>
      </c>
      <c r="E26" s="34">
        <v>15549</v>
      </c>
    </row>
    <row r="27" spans="1:5" s="32" customFormat="1" ht="15.75" outlineLevel="2" thickBot="1">
      <c r="A27" s="34" t="s">
        <v>89</v>
      </c>
      <c r="B27" s="34" t="s">
        <v>89</v>
      </c>
      <c r="C27" s="34">
        <v>1181.72</v>
      </c>
      <c r="D27" s="34" t="s">
        <v>31</v>
      </c>
      <c r="E27" s="34">
        <v>15549</v>
      </c>
    </row>
    <row r="28" spans="1:5" s="32" customFormat="1" ht="15.75" outlineLevel="2" thickBot="1">
      <c r="A28" s="34" t="s">
        <v>87</v>
      </c>
      <c r="B28" s="34" t="s">
        <v>86</v>
      </c>
      <c r="C28" s="34">
        <v>1243.92</v>
      </c>
      <c r="D28" s="34" t="s">
        <v>31</v>
      </c>
      <c r="E28" s="34">
        <v>15549</v>
      </c>
    </row>
    <row r="29" spans="1:5" s="32" customFormat="1" ht="15.75" outlineLevel="2" thickBot="1">
      <c r="A29" s="34" t="s">
        <v>46</v>
      </c>
      <c r="B29" s="34" t="s">
        <v>47</v>
      </c>
      <c r="C29" s="34">
        <v>2176.86</v>
      </c>
      <c r="D29" s="34" t="s">
        <v>31</v>
      </c>
      <c r="E29" s="34">
        <v>15549</v>
      </c>
    </row>
    <row r="30" spans="1:5" s="32" customFormat="1" ht="15.75" outlineLevel="2" thickBot="1">
      <c r="A30" s="34" t="s">
        <v>83</v>
      </c>
      <c r="B30" s="34" t="s">
        <v>82</v>
      </c>
      <c r="C30" s="34">
        <v>6064.11</v>
      </c>
      <c r="D30" s="34" t="s">
        <v>31</v>
      </c>
      <c r="E30" s="34">
        <v>15549</v>
      </c>
    </row>
    <row r="31" spans="1:5" ht="43.5" outlineLevel="1" thickBot="1">
      <c r="A31" s="18" t="s">
        <v>14</v>
      </c>
      <c r="B31" s="20"/>
      <c r="C31" s="16">
        <f>SUM(C32:C37)</f>
        <v>6266.9199999999992</v>
      </c>
      <c r="D31" s="20"/>
      <c r="E31" s="20"/>
    </row>
    <row r="32" spans="1:5" s="32" customFormat="1" ht="15.75" outlineLevel="2" thickBot="1">
      <c r="A32" s="34" t="s">
        <v>35</v>
      </c>
      <c r="B32" s="34" t="s">
        <v>36</v>
      </c>
      <c r="C32" s="34">
        <v>431.2</v>
      </c>
      <c r="D32" s="34" t="s">
        <v>37</v>
      </c>
      <c r="E32" s="34">
        <v>2</v>
      </c>
    </row>
    <row r="33" spans="1:5" s="32" customFormat="1" ht="15.75" outlineLevel="2" thickBot="1">
      <c r="A33" s="34" t="s">
        <v>44</v>
      </c>
      <c r="B33" s="34" t="s">
        <v>44</v>
      </c>
      <c r="C33" s="34">
        <v>520.01</v>
      </c>
      <c r="D33" s="34" t="s">
        <v>37</v>
      </c>
      <c r="E33" s="34">
        <v>1</v>
      </c>
    </row>
    <row r="34" spans="1:5" s="32" customFormat="1" ht="15.75" outlineLevel="2" thickBot="1">
      <c r="A34" s="34" t="s">
        <v>116</v>
      </c>
      <c r="B34" s="34" t="s">
        <v>116</v>
      </c>
      <c r="C34" s="34">
        <v>2988.79</v>
      </c>
      <c r="D34" s="34" t="s">
        <v>31</v>
      </c>
      <c r="E34" s="34">
        <v>4.4000000000000004</v>
      </c>
    </row>
    <row r="35" spans="1:5" s="32" customFormat="1" ht="15.75" outlineLevel="2" thickBot="1">
      <c r="A35" s="34" t="s">
        <v>48</v>
      </c>
      <c r="B35" s="34" t="s">
        <v>48</v>
      </c>
      <c r="C35" s="34">
        <v>1303.95</v>
      </c>
      <c r="D35" s="34" t="s">
        <v>37</v>
      </c>
      <c r="E35" s="34">
        <v>15</v>
      </c>
    </row>
    <row r="36" spans="1:5" s="32" customFormat="1" ht="15.75" outlineLevel="2" thickBot="1">
      <c r="A36" s="34" t="s">
        <v>77</v>
      </c>
      <c r="B36" s="34" t="s">
        <v>77</v>
      </c>
      <c r="C36" s="34">
        <v>135.72999999999999</v>
      </c>
      <c r="D36" s="34" t="s">
        <v>38</v>
      </c>
      <c r="E36" s="34">
        <v>3.5</v>
      </c>
    </row>
    <row r="37" spans="1:5" s="32" customFormat="1" ht="15.75" outlineLevel="2" thickBot="1">
      <c r="A37" s="34" t="s">
        <v>49</v>
      </c>
      <c r="B37" s="34" t="s">
        <v>50</v>
      </c>
      <c r="C37" s="34">
        <v>887.24</v>
      </c>
      <c r="D37" s="34" t="s">
        <v>32</v>
      </c>
      <c r="E37" s="34">
        <v>1</v>
      </c>
    </row>
    <row r="38" spans="1:5" s="3" customFormat="1" ht="52.5" customHeight="1" outlineLevel="2" thickBot="1">
      <c r="A38" s="18" t="s">
        <v>15</v>
      </c>
      <c r="B38" s="21"/>
      <c r="C38" s="22">
        <f>SUM(C39:C51)</f>
        <v>26845.11</v>
      </c>
      <c r="D38" s="21"/>
      <c r="E38" s="21"/>
    </row>
    <row r="39" spans="1:5" s="32" customFormat="1" ht="15.75" outlineLevel="2" thickBot="1">
      <c r="A39" s="34" t="s">
        <v>33</v>
      </c>
      <c r="B39" s="34" t="s">
        <v>33</v>
      </c>
      <c r="C39" s="34">
        <v>809.36</v>
      </c>
      <c r="D39" s="34" t="s">
        <v>34</v>
      </c>
      <c r="E39" s="34">
        <v>1</v>
      </c>
    </row>
    <row r="40" spans="1:5" s="32" customFormat="1" ht="15.75" outlineLevel="2" thickBot="1">
      <c r="A40" s="34" t="s">
        <v>40</v>
      </c>
      <c r="B40" s="34" t="s">
        <v>40</v>
      </c>
      <c r="C40" s="34">
        <v>299.72000000000003</v>
      </c>
      <c r="D40" s="34" t="s">
        <v>41</v>
      </c>
      <c r="E40" s="34">
        <v>2</v>
      </c>
    </row>
    <row r="41" spans="1:5" s="32" customFormat="1" ht="15.75" outlineLevel="2" thickBot="1">
      <c r="A41" s="34" t="s">
        <v>42</v>
      </c>
      <c r="B41" s="34" t="s">
        <v>42</v>
      </c>
      <c r="C41" s="34">
        <v>289.19</v>
      </c>
      <c r="D41" s="34" t="s">
        <v>37</v>
      </c>
      <c r="E41" s="34">
        <v>1</v>
      </c>
    </row>
    <row r="42" spans="1:5" s="32" customFormat="1" ht="15.75" outlineLevel="2" thickBot="1">
      <c r="A42" s="34" t="s">
        <v>80</v>
      </c>
      <c r="B42" s="34" t="s">
        <v>80</v>
      </c>
      <c r="C42" s="34">
        <v>939.41</v>
      </c>
      <c r="D42" s="34" t="s">
        <v>37</v>
      </c>
      <c r="E42" s="34">
        <v>1</v>
      </c>
    </row>
    <row r="43" spans="1:5" s="32" customFormat="1" ht="15.75" outlineLevel="2" thickBot="1">
      <c r="A43" s="34" t="s">
        <v>51</v>
      </c>
      <c r="B43" s="34" t="s">
        <v>51</v>
      </c>
      <c r="C43" s="34">
        <v>1350.7</v>
      </c>
      <c r="D43" s="34" t="s">
        <v>52</v>
      </c>
      <c r="E43" s="34">
        <v>5</v>
      </c>
    </row>
    <row r="44" spans="1:5" s="32" customFormat="1" ht="15.75" outlineLevel="2" thickBot="1">
      <c r="A44" s="34" t="s">
        <v>73</v>
      </c>
      <c r="B44" s="34" t="s">
        <v>73</v>
      </c>
      <c r="C44" s="34">
        <v>154.88</v>
      </c>
      <c r="D44" s="34" t="s">
        <v>37</v>
      </c>
      <c r="E44" s="34">
        <v>1</v>
      </c>
    </row>
    <row r="45" spans="1:5" s="32" customFormat="1" ht="15.75" outlineLevel="2" thickBot="1">
      <c r="A45" s="34" t="s">
        <v>71</v>
      </c>
      <c r="B45" s="34" t="s">
        <v>71</v>
      </c>
      <c r="C45" s="34">
        <v>932.54</v>
      </c>
      <c r="D45" s="34" t="s">
        <v>70</v>
      </c>
      <c r="E45" s="34">
        <v>1</v>
      </c>
    </row>
    <row r="46" spans="1:5" s="32" customFormat="1" ht="15.75" outlineLevel="2" thickBot="1">
      <c r="A46" s="34" t="s">
        <v>66</v>
      </c>
      <c r="B46" s="34" t="s">
        <v>66</v>
      </c>
      <c r="C46" s="34">
        <v>432.54</v>
      </c>
      <c r="D46" s="34" t="s">
        <v>32</v>
      </c>
      <c r="E46" s="34">
        <v>1</v>
      </c>
    </row>
    <row r="47" spans="1:5" s="32" customFormat="1" ht="15.75" outlineLevel="2" thickBot="1">
      <c r="A47" s="34" t="s">
        <v>53</v>
      </c>
      <c r="B47" s="34" t="s">
        <v>53</v>
      </c>
      <c r="C47" s="34">
        <v>621.53</v>
      </c>
      <c r="D47" s="34" t="s">
        <v>34</v>
      </c>
      <c r="E47" s="34">
        <v>1</v>
      </c>
    </row>
    <row r="48" spans="1:5" s="32" customFormat="1" ht="15.75" outlineLevel="2" thickBot="1">
      <c r="A48" s="34" t="s">
        <v>63</v>
      </c>
      <c r="B48" s="34" t="s">
        <v>63</v>
      </c>
      <c r="C48" s="34">
        <v>2157.25</v>
      </c>
      <c r="D48" s="34" t="s">
        <v>38</v>
      </c>
      <c r="E48" s="34">
        <v>2.7</v>
      </c>
    </row>
    <row r="49" spans="1:5" s="32" customFormat="1" ht="15.75" outlineLevel="2" thickBot="1">
      <c r="A49" s="34" t="s">
        <v>61</v>
      </c>
      <c r="B49" s="34" t="s">
        <v>61</v>
      </c>
      <c r="C49" s="34">
        <v>6549.12</v>
      </c>
      <c r="D49" s="34" t="s">
        <v>38</v>
      </c>
      <c r="E49" s="34">
        <v>8</v>
      </c>
    </row>
    <row r="50" spans="1:5" s="32" customFormat="1" ht="15.75" outlineLevel="2" thickBot="1">
      <c r="A50" s="34" t="s">
        <v>59</v>
      </c>
      <c r="B50" s="34" t="s">
        <v>59</v>
      </c>
      <c r="C50" s="34">
        <v>1081.67</v>
      </c>
      <c r="D50" s="34" t="s">
        <v>37</v>
      </c>
      <c r="E50" s="34">
        <v>1</v>
      </c>
    </row>
    <row r="51" spans="1:5" s="32" customFormat="1" ht="15.75" outlineLevel="2" thickBot="1">
      <c r="A51" s="34" t="s">
        <v>57</v>
      </c>
      <c r="B51" s="34" t="s">
        <v>56</v>
      </c>
      <c r="C51" s="34">
        <v>11227.2</v>
      </c>
      <c r="D51" s="34" t="s">
        <v>38</v>
      </c>
      <c r="E51" s="34">
        <v>80</v>
      </c>
    </row>
    <row r="52" spans="1:5" s="3" customFormat="1" ht="28.5" outlineLevel="2">
      <c r="A52" s="18" t="s">
        <v>16</v>
      </c>
      <c r="B52" s="21"/>
      <c r="C52" s="22">
        <v>0</v>
      </c>
      <c r="D52" s="21"/>
      <c r="E52" s="21"/>
    </row>
    <row r="53" spans="1:5" ht="28.5">
      <c r="A53" s="18" t="s">
        <v>17</v>
      </c>
      <c r="B53" s="9" t="e">
        <f>SUM(#REF!)</f>
        <v>#REF!</v>
      </c>
      <c r="C53" s="16">
        <v>0</v>
      </c>
      <c r="D53" s="19"/>
      <c r="E53" s="17"/>
    </row>
    <row r="54" spans="1:5" ht="28.5">
      <c r="A54" s="18" t="s">
        <v>18</v>
      </c>
      <c r="B54" s="9" t="e">
        <f>#REF!</f>
        <v>#REF!</v>
      </c>
      <c r="C54" s="16">
        <v>0</v>
      </c>
      <c r="D54" s="19"/>
      <c r="E54" s="17"/>
    </row>
    <row r="55" spans="1:5" ht="28.5">
      <c r="A55" s="18" t="s">
        <v>19</v>
      </c>
      <c r="B55" s="9" t="e">
        <f>#REF!+#REF!</f>
        <v>#REF!</v>
      </c>
      <c r="C55" s="16">
        <v>0</v>
      </c>
      <c r="D55" s="19"/>
      <c r="E55" s="17"/>
    </row>
    <row r="56" spans="1:5" ht="29.25" thickBot="1">
      <c r="A56" s="18" t="s">
        <v>20</v>
      </c>
      <c r="B56" s="9" t="e">
        <f>#REF!</f>
        <v>#REF!</v>
      </c>
      <c r="C56" s="16">
        <f>SUM(C57:C58)</f>
        <v>6219.6</v>
      </c>
      <c r="D56" s="19"/>
      <c r="E56" s="17"/>
    </row>
    <row r="57" spans="1:5" s="32" customFormat="1" ht="15.75" outlineLevel="2" thickBot="1">
      <c r="A57" s="34" t="s">
        <v>110</v>
      </c>
      <c r="B57" s="34" t="s">
        <v>109</v>
      </c>
      <c r="C57" s="34">
        <v>2954.31</v>
      </c>
      <c r="D57" s="34" t="s">
        <v>31</v>
      </c>
      <c r="E57" s="34">
        <v>15549</v>
      </c>
    </row>
    <row r="58" spans="1:5" s="32" customFormat="1" ht="15.75" outlineLevel="2" thickBot="1">
      <c r="A58" s="34" t="s">
        <v>107</v>
      </c>
      <c r="B58" s="34" t="s">
        <v>106</v>
      </c>
      <c r="C58" s="34">
        <v>3265.29</v>
      </c>
      <c r="D58" s="34" t="s">
        <v>31</v>
      </c>
      <c r="E58" s="34">
        <v>15549</v>
      </c>
    </row>
    <row r="59" spans="1:5" ht="29.25" thickBot="1">
      <c r="A59" s="18" t="s">
        <v>21</v>
      </c>
      <c r="B59" s="9" t="e">
        <f>#REF!+#REF!</f>
        <v>#REF!</v>
      </c>
      <c r="C59" s="16">
        <f>SUM(C60:C61)</f>
        <v>17928</v>
      </c>
      <c r="D59" s="19"/>
      <c r="E59" s="17"/>
    </row>
    <row r="60" spans="1:5" s="32" customFormat="1" ht="15.75" outlineLevel="2" thickBot="1">
      <c r="A60" s="34" t="s">
        <v>114</v>
      </c>
      <c r="B60" s="34" t="s">
        <v>114</v>
      </c>
      <c r="C60" s="34">
        <v>7354.68</v>
      </c>
      <c r="D60" s="34" t="s">
        <v>31</v>
      </c>
      <c r="E60" s="34">
        <v>15549</v>
      </c>
    </row>
    <row r="61" spans="1:5" s="32" customFormat="1" ht="15.75" outlineLevel="2" thickBot="1">
      <c r="A61" s="34" t="s">
        <v>112</v>
      </c>
      <c r="B61" s="34" t="s">
        <v>112</v>
      </c>
      <c r="C61" s="34">
        <v>10573.32</v>
      </c>
      <c r="D61" s="34" t="s">
        <v>31</v>
      </c>
      <c r="E61" s="34">
        <v>15549</v>
      </c>
    </row>
    <row r="62" spans="1:5" ht="42.75">
      <c r="A62" s="18" t="s">
        <v>22</v>
      </c>
      <c r="B62" s="9" t="e">
        <f>#REF!</f>
        <v>#REF!</v>
      </c>
      <c r="C62" s="16">
        <v>0</v>
      </c>
      <c r="D62" s="19"/>
      <c r="E62" s="17"/>
    </row>
    <row r="63" spans="1:5" ht="57.75" thickBot="1">
      <c r="A63" s="18" t="s">
        <v>23</v>
      </c>
      <c r="B63" s="9" t="e">
        <f>SUM(#REF!)</f>
        <v>#REF!</v>
      </c>
      <c r="C63" s="16">
        <f>SUM(C64:C71)</f>
        <v>87135.37</v>
      </c>
      <c r="D63" s="19"/>
      <c r="E63" s="17"/>
    </row>
    <row r="64" spans="1:5" s="32" customFormat="1" ht="15.75" outlineLevel="2" thickBot="1">
      <c r="A64" s="34" t="s">
        <v>128</v>
      </c>
      <c r="B64" s="34" t="s">
        <v>127</v>
      </c>
      <c r="C64" s="34">
        <v>264.33</v>
      </c>
      <c r="D64" s="34" t="s">
        <v>31</v>
      </c>
      <c r="E64" s="34">
        <v>15549</v>
      </c>
    </row>
    <row r="65" spans="1:5" s="32" customFormat="1" ht="15.75" outlineLevel="2" thickBot="1">
      <c r="A65" s="34" t="s">
        <v>125</v>
      </c>
      <c r="B65" s="34" t="s">
        <v>124</v>
      </c>
      <c r="C65" s="34">
        <v>264.33</v>
      </c>
      <c r="D65" s="34" t="s">
        <v>31</v>
      </c>
      <c r="E65" s="34">
        <v>15549</v>
      </c>
    </row>
    <row r="66" spans="1:5" s="32" customFormat="1" ht="15.75" outlineLevel="2" thickBot="1">
      <c r="A66" s="34" t="s">
        <v>39</v>
      </c>
      <c r="B66" s="34" t="s">
        <v>39</v>
      </c>
      <c r="C66" s="34">
        <v>982.8</v>
      </c>
      <c r="D66" s="34" t="s">
        <v>31</v>
      </c>
      <c r="E66" s="34">
        <v>175.5</v>
      </c>
    </row>
    <row r="67" spans="1:5" s="32" customFormat="1" ht="15.75" outlineLevel="2" thickBot="1">
      <c r="A67" s="34" t="s">
        <v>43</v>
      </c>
      <c r="B67" s="34" t="s">
        <v>43</v>
      </c>
      <c r="C67" s="34">
        <v>1200</v>
      </c>
      <c r="D67" s="34" t="s">
        <v>37</v>
      </c>
      <c r="E67" s="34">
        <v>30</v>
      </c>
    </row>
    <row r="68" spans="1:5" s="32" customFormat="1" ht="15.75" outlineLevel="2" thickBot="1">
      <c r="A68" s="34" t="s">
        <v>45</v>
      </c>
      <c r="B68" s="34" t="s">
        <v>45</v>
      </c>
      <c r="C68" s="34">
        <v>1272.1600000000001</v>
      </c>
      <c r="D68" s="34" t="s">
        <v>37</v>
      </c>
      <c r="E68" s="34">
        <v>1</v>
      </c>
    </row>
    <row r="69" spans="1:5" s="32" customFormat="1" ht="15.75" outlineLevel="2" thickBot="1">
      <c r="A69" s="34" t="s">
        <v>100</v>
      </c>
      <c r="B69" s="34" t="s">
        <v>99</v>
      </c>
      <c r="C69" s="34">
        <v>43848.18</v>
      </c>
      <c r="D69" s="34" t="s">
        <v>31</v>
      </c>
      <c r="E69" s="34">
        <v>15549</v>
      </c>
    </row>
    <row r="70" spans="1:5" s="32" customFormat="1" ht="15.75" outlineLevel="2" thickBot="1">
      <c r="A70" s="34" t="s">
        <v>97</v>
      </c>
      <c r="B70" s="34" t="s">
        <v>97</v>
      </c>
      <c r="C70" s="34">
        <v>38717.040000000001</v>
      </c>
      <c r="D70" s="34" t="s">
        <v>31</v>
      </c>
      <c r="E70" s="34">
        <v>15549</v>
      </c>
    </row>
    <row r="71" spans="1:5" s="32" customFormat="1" ht="15.75" outlineLevel="2" thickBot="1">
      <c r="A71" s="34" t="s">
        <v>68</v>
      </c>
      <c r="B71" s="34" t="s">
        <v>68</v>
      </c>
      <c r="C71" s="34">
        <v>586.53</v>
      </c>
      <c r="D71" s="34" t="s">
        <v>31</v>
      </c>
      <c r="E71" s="34">
        <v>171</v>
      </c>
    </row>
    <row r="72" spans="1:5">
      <c r="A72" s="18" t="s">
        <v>24</v>
      </c>
      <c r="B72" s="9">
        <f>B73</f>
        <v>3406.7796610169494</v>
      </c>
      <c r="C72" s="16">
        <f>C73</f>
        <v>4020</v>
      </c>
      <c r="D72" s="19"/>
      <c r="E72" s="17"/>
    </row>
    <row r="73" spans="1:5" ht="45">
      <c r="A73" s="19" t="s">
        <v>5</v>
      </c>
      <c r="B73" s="9">
        <f>C73/1.18</f>
        <v>3406.7796610169494</v>
      </c>
      <c r="C73" s="23">
        <f>E73*12*5</f>
        <v>4020</v>
      </c>
      <c r="D73" s="19" t="s">
        <v>4</v>
      </c>
      <c r="E73" s="19">
        <v>67</v>
      </c>
    </row>
    <row r="74" spans="1:5">
      <c r="A74" s="18" t="s">
        <v>154</v>
      </c>
      <c r="B74" s="24" t="e">
        <f>B15+B18+B21+#REF!+#REF!+#REF!+B53+B54+B55+B56+B59+B62+B63+B72</f>
        <v>#REF!</v>
      </c>
      <c r="C74" s="25">
        <f>C15+C18+C21+C24+C31+C38+C55+C56+C59+C62+C988+C63+C53+C52</f>
        <v>392461.9</v>
      </c>
      <c r="D74" s="23" t="s">
        <v>25</v>
      </c>
      <c r="E74" s="17"/>
    </row>
    <row r="75" spans="1:5">
      <c r="A75" s="18" t="s">
        <v>155</v>
      </c>
      <c r="B75" s="26"/>
      <c r="C75" s="16">
        <f>C74*1.18+C72</f>
        <v>467125.04200000002</v>
      </c>
      <c r="D75" s="23" t="s">
        <v>25</v>
      </c>
      <c r="E75" s="17"/>
    </row>
    <row r="76" spans="1:5">
      <c r="A76" s="18" t="s">
        <v>156</v>
      </c>
      <c r="B76" s="26"/>
      <c r="C76" s="16">
        <f>C4+C6+C9-C75</f>
        <v>700380.60800000012</v>
      </c>
      <c r="D76" s="23" t="s">
        <v>25</v>
      </c>
      <c r="E76" s="17"/>
    </row>
    <row r="77" spans="1:5" ht="28.5">
      <c r="A77" s="18" t="s">
        <v>157</v>
      </c>
      <c r="B77" s="9"/>
      <c r="C77" s="16">
        <f>C76+C8</f>
        <v>657312.37800000014</v>
      </c>
      <c r="D77" s="23" t="s">
        <v>25</v>
      </c>
      <c r="E77" s="17"/>
    </row>
  </sheetData>
  <mergeCells count="5">
    <mergeCell ref="A1:E1"/>
    <mergeCell ref="A14:E14"/>
    <mergeCell ref="C2:E2"/>
    <mergeCell ref="A5:E5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opLeftCell="A67" workbookViewId="0">
      <selection activeCell="A78" activeCellId="7" sqref="A18:XFD18 A20:XFD20 A22:XFD22 A28:XFD28 A32:XFD32 A48:XFD48 A50:XFD50 A78:XFD78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145</v>
      </c>
    </row>
    <row r="3" spans="1:5">
      <c r="A3" t="s">
        <v>144</v>
      </c>
    </row>
    <row r="4" spans="1:5" ht="15.75" thickBot="1"/>
    <row r="5" spans="1:5" ht="15.75" thickBot="1">
      <c r="A5" s="8"/>
      <c r="B5" s="8" t="s">
        <v>143</v>
      </c>
      <c r="C5" s="8" t="s">
        <v>142</v>
      </c>
      <c r="D5" s="8" t="s">
        <v>141</v>
      </c>
      <c r="E5" s="8" t="s">
        <v>140</v>
      </c>
    </row>
    <row r="6" spans="1:5" s="32" customFormat="1" ht="15.75" outlineLevel="2" thickBot="1">
      <c r="A6" s="31" t="s">
        <v>139</v>
      </c>
      <c r="B6" s="31" t="s">
        <v>139</v>
      </c>
      <c r="C6" s="31">
        <v>37498.6</v>
      </c>
      <c r="D6" s="31" t="s">
        <v>30</v>
      </c>
      <c r="E6" s="31">
        <v>697</v>
      </c>
    </row>
    <row r="7" spans="1:5" ht="15.75" outlineLevel="1" thickBot="1">
      <c r="A7" s="7" t="s">
        <v>138</v>
      </c>
      <c r="B7" s="4"/>
      <c r="C7" s="4">
        <f>SUBTOTAL(9,C6:C6)</f>
        <v>37498.6</v>
      </c>
      <c r="D7" s="4"/>
      <c r="E7" s="4">
        <f>SUBTOTAL(9,E6:E6)</f>
        <v>697</v>
      </c>
    </row>
    <row r="8" spans="1:5" s="32" customFormat="1" ht="15.75" outlineLevel="2" thickBot="1">
      <c r="A8" s="31" t="s">
        <v>137</v>
      </c>
      <c r="B8" s="31" t="s">
        <v>137</v>
      </c>
      <c r="C8" s="31">
        <v>38036.6</v>
      </c>
      <c r="D8" s="31" t="s">
        <v>30</v>
      </c>
      <c r="E8" s="31">
        <v>707</v>
      </c>
    </row>
    <row r="9" spans="1:5" ht="15.75" outlineLevel="1" thickBot="1">
      <c r="A9" s="6" t="s">
        <v>136</v>
      </c>
      <c r="B9" s="4"/>
      <c r="C9" s="4">
        <f>SUBTOTAL(9,C8:C8)</f>
        <v>38036.6</v>
      </c>
      <c r="D9" s="4"/>
      <c r="E9" s="4">
        <f>SUBTOTAL(9,E8:E8)</f>
        <v>707</v>
      </c>
    </row>
    <row r="10" spans="1:5" s="32" customFormat="1" ht="15.75" outlineLevel="2" thickBot="1">
      <c r="A10" s="31" t="s">
        <v>135</v>
      </c>
      <c r="B10" s="31" t="s">
        <v>135</v>
      </c>
      <c r="C10" s="31">
        <v>1243.92</v>
      </c>
      <c r="D10" s="31" t="s">
        <v>31</v>
      </c>
      <c r="E10" s="31">
        <v>15549</v>
      </c>
    </row>
    <row r="11" spans="1:5" ht="15.75" outlineLevel="1" thickBot="1">
      <c r="A11" s="6" t="s">
        <v>134</v>
      </c>
      <c r="B11" s="4"/>
      <c r="C11" s="4">
        <f>SUBTOTAL(9,C10:C10)</f>
        <v>1243.92</v>
      </c>
      <c r="D11" s="4"/>
      <c r="E11" s="4">
        <f>SUBTOTAL(9,E10:E10)</f>
        <v>15549</v>
      </c>
    </row>
    <row r="12" spans="1:5" s="32" customFormat="1" ht="15.75" outlineLevel="2" thickBot="1">
      <c r="A12" s="31" t="s">
        <v>133</v>
      </c>
      <c r="B12" s="31" t="s">
        <v>132</v>
      </c>
      <c r="C12" s="31">
        <v>1399.41</v>
      </c>
      <c r="D12" s="31" t="s">
        <v>31</v>
      </c>
      <c r="E12" s="31">
        <v>15549</v>
      </c>
    </row>
    <row r="13" spans="1:5" ht="15.75" outlineLevel="1" thickBot="1">
      <c r="A13" s="6" t="s">
        <v>131</v>
      </c>
      <c r="B13" s="4"/>
      <c r="C13" s="4">
        <f>SUBTOTAL(9,C12:C12)</f>
        <v>1399.41</v>
      </c>
      <c r="D13" s="4"/>
      <c r="E13" s="4">
        <f>SUBTOTAL(9,E12:E12)</f>
        <v>15549</v>
      </c>
    </row>
    <row r="14" spans="1:5" s="32" customFormat="1" ht="15.75" outlineLevel="2" thickBot="1">
      <c r="A14" s="31" t="s">
        <v>33</v>
      </c>
      <c r="B14" s="31" t="s">
        <v>33</v>
      </c>
      <c r="C14" s="31">
        <v>809.36</v>
      </c>
      <c r="D14" s="31" t="s">
        <v>34</v>
      </c>
      <c r="E14" s="31">
        <v>1</v>
      </c>
    </row>
    <row r="15" spans="1:5" ht="15.75" outlineLevel="1" thickBot="1">
      <c r="A15" s="6" t="s">
        <v>130</v>
      </c>
      <c r="B15" s="4"/>
      <c r="C15" s="4">
        <f>SUBTOTAL(9,C14:C14)</f>
        <v>809.36</v>
      </c>
      <c r="D15" s="4"/>
      <c r="E15" s="4">
        <f>SUBTOTAL(9,E14:E14)</f>
        <v>1</v>
      </c>
    </row>
    <row r="16" spans="1:5" s="32" customFormat="1" ht="15.75" outlineLevel="2" thickBot="1">
      <c r="A16" s="31" t="s">
        <v>35</v>
      </c>
      <c r="B16" s="31" t="s">
        <v>36</v>
      </c>
      <c r="C16" s="31">
        <v>431.2</v>
      </c>
      <c r="D16" s="31" t="s">
        <v>37</v>
      </c>
      <c r="E16" s="31">
        <v>2</v>
      </c>
    </row>
    <row r="17" spans="1:5" ht="15.75" outlineLevel="1" thickBot="1">
      <c r="A17" s="6" t="s">
        <v>129</v>
      </c>
      <c r="B17" s="4"/>
      <c r="C17" s="4">
        <f>SUBTOTAL(9,C16:C16)</f>
        <v>431.2</v>
      </c>
      <c r="D17" s="4"/>
      <c r="E17" s="4">
        <f>SUBTOTAL(9,E16:E16)</f>
        <v>2</v>
      </c>
    </row>
    <row r="18" spans="1:5" s="32" customFormat="1" ht="15.75" outlineLevel="2" thickBot="1">
      <c r="A18" s="31" t="s">
        <v>128</v>
      </c>
      <c r="B18" s="31" t="s">
        <v>127</v>
      </c>
      <c r="C18" s="31">
        <v>264.33</v>
      </c>
      <c r="D18" s="31" t="s">
        <v>31</v>
      </c>
      <c r="E18" s="31">
        <v>15549</v>
      </c>
    </row>
    <row r="19" spans="1:5" ht="15.75" outlineLevel="1" thickBot="1">
      <c r="A19" s="6" t="s">
        <v>126</v>
      </c>
      <c r="B19" s="4"/>
      <c r="C19" s="4">
        <f>SUBTOTAL(9,C18:C18)</f>
        <v>264.33</v>
      </c>
      <c r="D19" s="4"/>
      <c r="E19" s="4">
        <f>SUBTOTAL(9,E18:E18)</f>
        <v>15549</v>
      </c>
    </row>
    <row r="20" spans="1:5" s="32" customFormat="1" ht="15.75" outlineLevel="2" thickBot="1">
      <c r="A20" s="31" t="s">
        <v>125</v>
      </c>
      <c r="B20" s="31" t="s">
        <v>124</v>
      </c>
      <c r="C20" s="31">
        <v>264.33</v>
      </c>
      <c r="D20" s="31" t="s">
        <v>31</v>
      </c>
      <c r="E20" s="31">
        <v>15549</v>
      </c>
    </row>
    <row r="21" spans="1:5" ht="15.75" outlineLevel="1" thickBot="1">
      <c r="A21" s="6" t="s">
        <v>123</v>
      </c>
      <c r="B21" s="4"/>
      <c r="C21" s="4">
        <f>SUBTOTAL(9,C20:C20)</f>
        <v>264.33</v>
      </c>
      <c r="D21" s="4"/>
      <c r="E21" s="4">
        <f>SUBTOTAL(9,E20:E20)</f>
        <v>15549</v>
      </c>
    </row>
    <row r="22" spans="1:5" s="32" customFormat="1" ht="15.75" outlineLevel="2" thickBot="1">
      <c r="A22" s="31" t="s">
        <v>39</v>
      </c>
      <c r="B22" s="31" t="s">
        <v>39</v>
      </c>
      <c r="C22" s="31">
        <v>982.8</v>
      </c>
      <c r="D22" s="31" t="s">
        <v>31</v>
      </c>
      <c r="E22" s="31">
        <v>175.5</v>
      </c>
    </row>
    <row r="23" spans="1:5" ht="15.75" outlineLevel="1" thickBot="1">
      <c r="A23" s="6" t="s">
        <v>122</v>
      </c>
      <c r="B23" s="4"/>
      <c r="C23" s="4">
        <f>SUBTOTAL(9,C22:C22)</f>
        <v>982.8</v>
      </c>
      <c r="D23" s="4"/>
      <c r="E23" s="4">
        <f>SUBTOTAL(9,E22:E22)</f>
        <v>175.5</v>
      </c>
    </row>
    <row r="24" spans="1:5" s="32" customFormat="1" ht="15.75" outlineLevel="2" thickBot="1">
      <c r="A24" s="31" t="s">
        <v>40</v>
      </c>
      <c r="B24" s="31" t="s">
        <v>40</v>
      </c>
      <c r="C24" s="31">
        <v>299.72000000000003</v>
      </c>
      <c r="D24" s="31" t="s">
        <v>41</v>
      </c>
      <c r="E24" s="31">
        <v>2</v>
      </c>
    </row>
    <row r="25" spans="1:5" ht="15.75" outlineLevel="1" thickBot="1">
      <c r="A25" s="6" t="s">
        <v>121</v>
      </c>
      <c r="B25" s="4"/>
      <c r="C25" s="4">
        <f>SUBTOTAL(9,C24:C24)</f>
        <v>299.72000000000003</v>
      </c>
      <c r="D25" s="4"/>
      <c r="E25" s="4">
        <f>SUBTOTAL(9,E24:E24)</f>
        <v>2</v>
      </c>
    </row>
    <row r="26" spans="1:5" s="32" customFormat="1" ht="15.75" outlineLevel="2" thickBot="1">
      <c r="A26" s="31" t="s">
        <v>42</v>
      </c>
      <c r="B26" s="31" t="s">
        <v>42</v>
      </c>
      <c r="C26" s="31">
        <v>289.19</v>
      </c>
      <c r="D26" s="31" t="s">
        <v>37</v>
      </c>
      <c r="E26" s="31">
        <v>1</v>
      </c>
    </row>
    <row r="27" spans="1:5" ht="15.75" outlineLevel="1" thickBot="1">
      <c r="A27" s="6" t="s">
        <v>120</v>
      </c>
      <c r="B27" s="4"/>
      <c r="C27" s="4">
        <f>SUBTOTAL(9,C26:C26)</f>
        <v>289.19</v>
      </c>
      <c r="D27" s="4"/>
      <c r="E27" s="4">
        <f>SUBTOTAL(9,E26:E26)</f>
        <v>1</v>
      </c>
    </row>
    <row r="28" spans="1:5" s="32" customFormat="1" ht="15.75" outlineLevel="2" thickBot="1">
      <c r="A28" s="31" t="s">
        <v>43</v>
      </c>
      <c r="B28" s="31" t="s">
        <v>43</v>
      </c>
      <c r="C28" s="31">
        <v>1200</v>
      </c>
      <c r="D28" s="31" t="s">
        <v>37</v>
      </c>
      <c r="E28" s="31">
        <v>30</v>
      </c>
    </row>
    <row r="29" spans="1:5" ht="15.75" outlineLevel="1" thickBot="1">
      <c r="A29" s="6" t="s">
        <v>119</v>
      </c>
      <c r="B29" s="4"/>
      <c r="C29" s="4">
        <f>SUBTOTAL(9,C28:C28)</f>
        <v>1200</v>
      </c>
      <c r="D29" s="4"/>
      <c r="E29" s="4">
        <f>SUBTOTAL(9,E28:E28)</f>
        <v>30</v>
      </c>
    </row>
    <row r="30" spans="1:5" s="32" customFormat="1" ht="15.75" outlineLevel="2" thickBot="1">
      <c r="A30" s="31" t="s">
        <v>44</v>
      </c>
      <c r="B30" s="31" t="s">
        <v>44</v>
      </c>
      <c r="C30" s="31">
        <v>520.01</v>
      </c>
      <c r="D30" s="31" t="s">
        <v>37</v>
      </c>
      <c r="E30" s="31">
        <v>1</v>
      </c>
    </row>
    <row r="31" spans="1:5" ht="15.75" outlineLevel="1" thickBot="1">
      <c r="A31" s="6" t="s">
        <v>118</v>
      </c>
      <c r="B31" s="4"/>
      <c r="C31" s="4">
        <f>SUBTOTAL(9,C30:C30)</f>
        <v>520.01</v>
      </c>
      <c r="D31" s="4"/>
      <c r="E31" s="4">
        <f>SUBTOTAL(9,E30:E30)</f>
        <v>1</v>
      </c>
    </row>
    <row r="32" spans="1:5" s="32" customFormat="1" ht="15.75" outlineLevel="2" thickBot="1">
      <c r="A32" s="31" t="s">
        <v>45</v>
      </c>
      <c r="B32" s="31" t="s">
        <v>45</v>
      </c>
      <c r="C32" s="31">
        <v>1272.1600000000001</v>
      </c>
      <c r="D32" s="31" t="s">
        <v>37</v>
      </c>
      <c r="E32" s="31">
        <v>1</v>
      </c>
    </row>
    <row r="33" spans="1:5" ht="15.75" outlineLevel="1" thickBot="1">
      <c r="A33" s="6" t="s">
        <v>117</v>
      </c>
      <c r="B33" s="4"/>
      <c r="C33" s="4">
        <f>SUBTOTAL(9,C32:C32)</f>
        <v>1272.1600000000001</v>
      </c>
      <c r="D33" s="4"/>
      <c r="E33" s="4">
        <f>SUBTOTAL(9,E32:E32)</f>
        <v>1</v>
      </c>
    </row>
    <row r="34" spans="1:5" s="32" customFormat="1" ht="15.75" outlineLevel="2" thickBot="1">
      <c r="A34" s="31" t="s">
        <v>116</v>
      </c>
      <c r="B34" s="31" t="s">
        <v>116</v>
      </c>
      <c r="C34" s="31">
        <v>2988.79</v>
      </c>
      <c r="D34" s="31" t="s">
        <v>31</v>
      </c>
      <c r="E34" s="31">
        <v>4.4000000000000004</v>
      </c>
    </row>
    <row r="35" spans="1:5" ht="15.75" outlineLevel="1" thickBot="1">
      <c r="A35" s="6" t="s">
        <v>115</v>
      </c>
      <c r="B35" s="4"/>
      <c r="C35" s="4">
        <f>SUBTOTAL(9,C34:C34)</f>
        <v>2988.79</v>
      </c>
      <c r="D35" s="4"/>
      <c r="E35" s="4">
        <f>SUBTOTAL(9,E34:E34)</f>
        <v>4.4000000000000004</v>
      </c>
    </row>
    <row r="36" spans="1:5" s="32" customFormat="1" ht="15.75" outlineLevel="2" thickBot="1">
      <c r="A36" s="31" t="s">
        <v>114</v>
      </c>
      <c r="B36" s="31" t="s">
        <v>114</v>
      </c>
      <c r="C36" s="31">
        <v>7354.68</v>
      </c>
      <c r="D36" s="31" t="s">
        <v>31</v>
      </c>
      <c r="E36" s="31">
        <v>15549</v>
      </c>
    </row>
    <row r="37" spans="1:5" ht="15.75" outlineLevel="1" thickBot="1">
      <c r="A37" s="6" t="s">
        <v>113</v>
      </c>
      <c r="B37" s="4"/>
      <c r="C37" s="4">
        <f>SUBTOTAL(9,C36:C36)</f>
        <v>7354.68</v>
      </c>
      <c r="D37" s="4"/>
      <c r="E37" s="4">
        <f>SUBTOTAL(9,E36:E36)</f>
        <v>15549</v>
      </c>
    </row>
    <row r="38" spans="1:5" s="32" customFormat="1" ht="15.75" outlineLevel="2" thickBot="1">
      <c r="A38" s="31" t="s">
        <v>112</v>
      </c>
      <c r="B38" s="31" t="s">
        <v>112</v>
      </c>
      <c r="C38" s="31">
        <v>10573.32</v>
      </c>
      <c r="D38" s="31" t="s">
        <v>31</v>
      </c>
      <c r="E38" s="31">
        <v>15549</v>
      </c>
    </row>
    <row r="39" spans="1:5" ht="15.75" outlineLevel="1" thickBot="1">
      <c r="A39" s="6" t="s">
        <v>111</v>
      </c>
      <c r="B39" s="4"/>
      <c r="C39" s="4">
        <f>SUBTOTAL(9,C38:C38)</f>
        <v>10573.32</v>
      </c>
      <c r="D39" s="4"/>
      <c r="E39" s="4">
        <f>SUBTOTAL(9,E38:E38)</f>
        <v>15549</v>
      </c>
    </row>
    <row r="40" spans="1:5" s="32" customFormat="1" ht="15.75" outlineLevel="2" thickBot="1">
      <c r="A40" s="31" t="s">
        <v>110</v>
      </c>
      <c r="B40" s="31" t="s">
        <v>109</v>
      </c>
      <c r="C40" s="31">
        <v>2954.31</v>
      </c>
      <c r="D40" s="31" t="s">
        <v>31</v>
      </c>
      <c r="E40" s="31">
        <v>15549</v>
      </c>
    </row>
    <row r="41" spans="1:5" ht="15.75" outlineLevel="1" thickBot="1">
      <c r="A41" s="6" t="s">
        <v>108</v>
      </c>
      <c r="B41" s="4"/>
      <c r="C41" s="4">
        <f>SUBTOTAL(9,C40:C40)</f>
        <v>2954.31</v>
      </c>
      <c r="D41" s="4"/>
      <c r="E41" s="4">
        <f>SUBTOTAL(9,E40:E40)</f>
        <v>15549</v>
      </c>
    </row>
    <row r="42" spans="1:5" s="32" customFormat="1" ht="15.75" outlineLevel="2" thickBot="1">
      <c r="A42" s="31" t="s">
        <v>107</v>
      </c>
      <c r="B42" s="31" t="s">
        <v>106</v>
      </c>
      <c r="C42" s="31">
        <v>3265.29</v>
      </c>
      <c r="D42" s="31" t="s">
        <v>31</v>
      </c>
      <c r="E42" s="31">
        <v>15549</v>
      </c>
    </row>
    <row r="43" spans="1:5" ht="15.75" outlineLevel="1" thickBot="1">
      <c r="A43" s="6" t="s">
        <v>105</v>
      </c>
      <c r="B43" s="4"/>
      <c r="C43" s="4">
        <f>SUBTOTAL(9,C42:C42)</f>
        <v>3265.29</v>
      </c>
      <c r="D43" s="4"/>
      <c r="E43" s="4">
        <f>SUBTOTAL(9,E42:E42)</f>
        <v>15549</v>
      </c>
    </row>
    <row r="44" spans="1:5" s="32" customFormat="1" ht="15.75" outlineLevel="2" thickBot="1">
      <c r="A44" s="31" t="s">
        <v>104</v>
      </c>
      <c r="B44" s="31" t="s">
        <v>104</v>
      </c>
      <c r="C44" s="31">
        <v>19280.759999999998</v>
      </c>
      <c r="D44" s="31" t="s">
        <v>31</v>
      </c>
      <c r="E44" s="31">
        <v>15549</v>
      </c>
    </row>
    <row r="45" spans="1:5" ht="15.75" outlineLevel="1" thickBot="1">
      <c r="A45" s="6" t="s">
        <v>103</v>
      </c>
      <c r="B45" s="4"/>
      <c r="C45" s="4">
        <f>SUBTOTAL(9,C44:C44)</f>
        <v>19280.759999999998</v>
      </c>
      <c r="D45" s="4"/>
      <c r="E45" s="4">
        <f>SUBTOTAL(9,E44:E44)</f>
        <v>15549</v>
      </c>
    </row>
    <row r="46" spans="1:5" s="32" customFormat="1" ht="15.75" outlineLevel="2" thickBot="1">
      <c r="A46" s="31" t="s">
        <v>102</v>
      </c>
      <c r="B46" s="31" t="s">
        <v>102</v>
      </c>
      <c r="C46" s="31">
        <v>25189.38</v>
      </c>
      <c r="D46" s="31" t="s">
        <v>31</v>
      </c>
      <c r="E46" s="31">
        <v>15549</v>
      </c>
    </row>
    <row r="47" spans="1:5" ht="15.75" outlineLevel="1" thickBot="1">
      <c r="A47" s="6" t="s">
        <v>101</v>
      </c>
      <c r="B47" s="4"/>
      <c r="C47" s="4">
        <f>SUBTOTAL(9,C46:C46)</f>
        <v>25189.38</v>
      </c>
      <c r="D47" s="4"/>
      <c r="E47" s="4">
        <f>SUBTOTAL(9,E46:E46)</f>
        <v>15549</v>
      </c>
    </row>
    <row r="48" spans="1:5" s="32" customFormat="1" ht="15.75" outlineLevel="2" thickBot="1">
      <c r="A48" s="31" t="s">
        <v>100</v>
      </c>
      <c r="B48" s="31" t="s">
        <v>99</v>
      </c>
      <c r="C48" s="31">
        <v>43848.18</v>
      </c>
      <c r="D48" s="31" t="s">
        <v>31</v>
      </c>
      <c r="E48" s="31">
        <v>15549</v>
      </c>
    </row>
    <row r="49" spans="1:5" ht="15.75" outlineLevel="1" thickBot="1">
      <c r="A49" s="6" t="s">
        <v>98</v>
      </c>
      <c r="B49" s="4"/>
      <c r="C49" s="4">
        <f>SUBTOTAL(9,C48:C48)</f>
        <v>43848.18</v>
      </c>
      <c r="D49" s="4"/>
      <c r="E49" s="4">
        <f>SUBTOTAL(9,E48:E48)</f>
        <v>15549</v>
      </c>
    </row>
    <row r="50" spans="1:5" s="32" customFormat="1" ht="15.75" outlineLevel="2" thickBot="1">
      <c r="A50" s="31" t="s">
        <v>97</v>
      </c>
      <c r="B50" s="31" t="s">
        <v>97</v>
      </c>
      <c r="C50" s="31">
        <v>38717.040000000001</v>
      </c>
      <c r="D50" s="31" t="s">
        <v>31</v>
      </c>
      <c r="E50" s="31">
        <v>15549</v>
      </c>
    </row>
    <row r="51" spans="1:5" ht="15.75" outlineLevel="1" thickBot="1">
      <c r="A51" s="6" t="s">
        <v>96</v>
      </c>
      <c r="B51" s="4"/>
      <c r="C51" s="4">
        <f>SUBTOTAL(9,C50:C50)</f>
        <v>38717.040000000001</v>
      </c>
      <c r="D51" s="4"/>
      <c r="E51" s="4">
        <f>SUBTOTAL(9,E50:E50)</f>
        <v>15549</v>
      </c>
    </row>
    <row r="52" spans="1:5" s="32" customFormat="1" ht="15.75" outlineLevel="2" thickBot="1">
      <c r="A52" s="31" t="s">
        <v>95</v>
      </c>
      <c r="B52" s="31" t="s">
        <v>94</v>
      </c>
      <c r="C52" s="31">
        <v>59397.18</v>
      </c>
      <c r="D52" s="31" t="s">
        <v>31</v>
      </c>
      <c r="E52" s="31">
        <v>15549</v>
      </c>
    </row>
    <row r="53" spans="1:5" ht="15.75" outlineLevel="1" thickBot="1">
      <c r="A53" s="6" t="s">
        <v>93</v>
      </c>
      <c r="B53" s="4"/>
      <c r="C53" s="4">
        <f>SUBTOTAL(9,C52:C52)</f>
        <v>59397.18</v>
      </c>
      <c r="D53" s="4"/>
      <c r="E53" s="4">
        <f>SUBTOTAL(9,E52:E52)</f>
        <v>15549</v>
      </c>
    </row>
    <row r="54" spans="1:5" s="32" customFormat="1" ht="15.75" outlineLevel="2" thickBot="1">
      <c r="A54" s="31" t="s">
        <v>92</v>
      </c>
      <c r="B54" s="31" t="s">
        <v>91</v>
      </c>
      <c r="C54" s="31">
        <v>55354.44</v>
      </c>
      <c r="D54" s="31" t="s">
        <v>31</v>
      </c>
      <c r="E54" s="31">
        <v>15549</v>
      </c>
    </row>
    <row r="55" spans="1:5" ht="15.75" outlineLevel="1" thickBot="1">
      <c r="A55" s="6" t="s">
        <v>90</v>
      </c>
      <c r="B55" s="4"/>
      <c r="C55" s="4">
        <f>SUBTOTAL(9,C54:C54)</f>
        <v>55354.44</v>
      </c>
      <c r="D55" s="4"/>
      <c r="E55" s="4">
        <f>SUBTOTAL(9,E54:E54)</f>
        <v>15549</v>
      </c>
    </row>
    <row r="56" spans="1:5" s="32" customFormat="1" ht="15.75" outlineLevel="2" thickBot="1">
      <c r="A56" s="31" t="s">
        <v>89</v>
      </c>
      <c r="B56" s="31" t="s">
        <v>89</v>
      </c>
      <c r="C56" s="31">
        <v>1181.72</v>
      </c>
      <c r="D56" s="31" t="s">
        <v>31</v>
      </c>
      <c r="E56" s="31">
        <v>15549</v>
      </c>
    </row>
    <row r="57" spans="1:5" ht="15.75" outlineLevel="1" thickBot="1">
      <c r="A57" s="6" t="s">
        <v>88</v>
      </c>
      <c r="B57" s="4"/>
      <c r="C57" s="4">
        <f>SUBTOTAL(9,C56:C56)</f>
        <v>1181.72</v>
      </c>
      <c r="D57" s="4"/>
      <c r="E57" s="4">
        <f>SUBTOTAL(9,E56:E56)</f>
        <v>15549</v>
      </c>
    </row>
    <row r="58" spans="1:5" s="32" customFormat="1" ht="15.75" outlineLevel="2" thickBot="1">
      <c r="A58" s="31" t="s">
        <v>87</v>
      </c>
      <c r="B58" s="31" t="s">
        <v>86</v>
      </c>
      <c r="C58" s="31">
        <v>1243.92</v>
      </c>
      <c r="D58" s="31" t="s">
        <v>31</v>
      </c>
      <c r="E58" s="31">
        <v>15549</v>
      </c>
    </row>
    <row r="59" spans="1:5" ht="15.75" outlineLevel="1" thickBot="1">
      <c r="A59" s="6" t="s">
        <v>85</v>
      </c>
      <c r="B59" s="4"/>
      <c r="C59" s="4">
        <f>SUBTOTAL(9,C58:C58)</f>
        <v>1243.92</v>
      </c>
      <c r="D59" s="4"/>
      <c r="E59" s="4">
        <f>SUBTOTAL(9,E58:E58)</f>
        <v>15549</v>
      </c>
    </row>
    <row r="60" spans="1:5" s="32" customFormat="1" ht="15.75" outlineLevel="2" thickBot="1">
      <c r="A60" s="31" t="s">
        <v>46</v>
      </c>
      <c r="B60" s="31" t="s">
        <v>47</v>
      </c>
      <c r="C60" s="31">
        <v>2176.86</v>
      </c>
      <c r="D60" s="31" t="s">
        <v>31</v>
      </c>
      <c r="E60" s="31">
        <v>15549</v>
      </c>
    </row>
    <row r="61" spans="1:5" ht="15.75" outlineLevel="1" thickBot="1">
      <c r="A61" s="6" t="s">
        <v>84</v>
      </c>
      <c r="B61" s="4"/>
      <c r="C61" s="4">
        <f>SUBTOTAL(9,C60:C60)</f>
        <v>2176.86</v>
      </c>
      <c r="D61" s="4"/>
      <c r="E61" s="4">
        <f>SUBTOTAL(9,E60:E60)</f>
        <v>15549</v>
      </c>
    </row>
    <row r="62" spans="1:5" s="32" customFormat="1" ht="15.75" outlineLevel="2" thickBot="1">
      <c r="A62" s="31" t="s">
        <v>83</v>
      </c>
      <c r="B62" s="31" t="s">
        <v>82</v>
      </c>
      <c r="C62" s="31">
        <v>6064.11</v>
      </c>
      <c r="D62" s="31" t="s">
        <v>31</v>
      </c>
      <c r="E62" s="31">
        <v>15549</v>
      </c>
    </row>
    <row r="63" spans="1:5" ht="15.75" outlineLevel="1" thickBot="1">
      <c r="A63" s="6" t="s">
        <v>81</v>
      </c>
      <c r="B63" s="4"/>
      <c r="C63" s="4">
        <f>SUBTOTAL(9,C62:C62)</f>
        <v>6064.11</v>
      </c>
      <c r="D63" s="4"/>
      <c r="E63" s="4">
        <f>SUBTOTAL(9,E62:E62)</f>
        <v>15549</v>
      </c>
    </row>
    <row r="64" spans="1:5" s="32" customFormat="1" ht="15.75" outlineLevel="2" thickBot="1">
      <c r="A64" s="31" t="s">
        <v>80</v>
      </c>
      <c r="B64" s="31" t="s">
        <v>80</v>
      </c>
      <c r="C64" s="31">
        <v>939.41</v>
      </c>
      <c r="D64" s="31" t="s">
        <v>37</v>
      </c>
      <c r="E64" s="31">
        <v>1</v>
      </c>
    </row>
    <row r="65" spans="1:5" ht="15.75" outlineLevel="1" thickBot="1">
      <c r="A65" s="6" t="s">
        <v>79</v>
      </c>
      <c r="B65" s="4"/>
      <c r="C65" s="4">
        <f>SUBTOTAL(9,C64:C64)</f>
        <v>939.41</v>
      </c>
      <c r="D65" s="4"/>
      <c r="E65" s="4">
        <f>SUBTOTAL(9,E64:E64)</f>
        <v>1</v>
      </c>
    </row>
    <row r="66" spans="1:5" s="32" customFormat="1" ht="15.75" outlineLevel="2" thickBot="1">
      <c r="A66" s="31" t="s">
        <v>48</v>
      </c>
      <c r="B66" s="31" t="s">
        <v>48</v>
      </c>
      <c r="C66" s="31">
        <v>1303.95</v>
      </c>
      <c r="D66" s="31" t="s">
        <v>37</v>
      </c>
      <c r="E66" s="31">
        <v>15</v>
      </c>
    </row>
    <row r="67" spans="1:5" ht="15.75" outlineLevel="1" thickBot="1">
      <c r="A67" s="6" t="s">
        <v>78</v>
      </c>
      <c r="B67" s="4"/>
      <c r="C67" s="4">
        <f>SUBTOTAL(9,C66:C66)</f>
        <v>1303.95</v>
      </c>
      <c r="D67" s="4"/>
      <c r="E67" s="4">
        <f>SUBTOTAL(9,E66:E66)</f>
        <v>15</v>
      </c>
    </row>
    <row r="68" spans="1:5" s="32" customFormat="1" ht="15.75" outlineLevel="2" thickBot="1">
      <c r="A68" s="31" t="s">
        <v>77</v>
      </c>
      <c r="B68" s="31" t="s">
        <v>77</v>
      </c>
      <c r="C68" s="31">
        <v>135.72999999999999</v>
      </c>
      <c r="D68" s="31" t="s">
        <v>38</v>
      </c>
      <c r="E68" s="31">
        <v>3.5</v>
      </c>
    </row>
    <row r="69" spans="1:5" ht="15.75" outlineLevel="1" thickBot="1">
      <c r="A69" s="6" t="s">
        <v>76</v>
      </c>
      <c r="B69" s="4"/>
      <c r="C69" s="4">
        <f>SUBTOTAL(9,C68:C68)</f>
        <v>135.72999999999999</v>
      </c>
      <c r="D69" s="4"/>
      <c r="E69" s="4">
        <f>SUBTOTAL(9,E68:E68)</f>
        <v>3.5</v>
      </c>
    </row>
    <row r="70" spans="1:5" s="32" customFormat="1" ht="15.75" outlineLevel="2" thickBot="1">
      <c r="A70" s="31" t="s">
        <v>49</v>
      </c>
      <c r="B70" s="31" t="s">
        <v>50</v>
      </c>
      <c r="C70" s="31">
        <v>887.24</v>
      </c>
      <c r="D70" s="31" t="s">
        <v>32</v>
      </c>
      <c r="E70" s="31">
        <v>1</v>
      </c>
    </row>
    <row r="71" spans="1:5" ht="15.75" outlineLevel="1" thickBot="1">
      <c r="A71" s="6" t="s">
        <v>75</v>
      </c>
      <c r="B71" s="4"/>
      <c r="C71" s="4">
        <f>SUBTOTAL(9,C70:C70)</f>
        <v>887.24</v>
      </c>
      <c r="D71" s="4"/>
      <c r="E71" s="4">
        <f>SUBTOTAL(9,E70:E70)</f>
        <v>1</v>
      </c>
    </row>
    <row r="72" spans="1:5" s="32" customFormat="1" ht="15.75" outlineLevel="2" thickBot="1">
      <c r="A72" s="31" t="s">
        <v>51</v>
      </c>
      <c r="B72" s="31" t="s">
        <v>51</v>
      </c>
      <c r="C72" s="31">
        <v>1350.7</v>
      </c>
      <c r="D72" s="31" t="s">
        <v>52</v>
      </c>
      <c r="E72" s="31">
        <v>5</v>
      </c>
    </row>
    <row r="73" spans="1:5" ht="15.75" outlineLevel="1" thickBot="1">
      <c r="A73" s="6" t="s">
        <v>74</v>
      </c>
      <c r="B73" s="4"/>
      <c r="C73" s="4">
        <f>SUBTOTAL(9,C72:C72)</f>
        <v>1350.7</v>
      </c>
      <c r="D73" s="4"/>
      <c r="E73" s="4">
        <f>SUBTOTAL(9,E72:E72)</f>
        <v>5</v>
      </c>
    </row>
    <row r="74" spans="1:5" s="32" customFormat="1" ht="15.75" outlineLevel="2" thickBot="1">
      <c r="A74" s="31" t="s">
        <v>73</v>
      </c>
      <c r="B74" s="31" t="s">
        <v>73</v>
      </c>
      <c r="C74" s="31">
        <v>154.88</v>
      </c>
      <c r="D74" s="31" t="s">
        <v>37</v>
      </c>
      <c r="E74" s="31">
        <v>1</v>
      </c>
    </row>
    <row r="75" spans="1:5" ht="15.75" outlineLevel="1" thickBot="1">
      <c r="A75" s="6" t="s">
        <v>72</v>
      </c>
      <c r="B75" s="4"/>
      <c r="C75" s="4">
        <f>SUBTOTAL(9,C74:C74)</f>
        <v>154.88</v>
      </c>
      <c r="D75" s="4"/>
      <c r="E75" s="4">
        <f>SUBTOTAL(9,E74:E74)</f>
        <v>1</v>
      </c>
    </row>
    <row r="76" spans="1:5" s="32" customFormat="1" ht="15.75" outlineLevel="2" thickBot="1">
      <c r="A76" s="31" t="s">
        <v>71</v>
      </c>
      <c r="B76" s="31" t="s">
        <v>71</v>
      </c>
      <c r="C76" s="31">
        <v>932.54</v>
      </c>
      <c r="D76" s="31" t="s">
        <v>70</v>
      </c>
      <c r="E76" s="31">
        <v>1</v>
      </c>
    </row>
    <row r="77" spans="1:5" ht="15.75" outlineLevel="1" thickBot="1">
      <c r="A77" s="6" t="s">
        <v>69</v>
      </c>
      <c r="B77" s="4"/>
      <c r="C77" s="4">
        <f>SUBTOTAL(9,C76:C76)</f>
        <v>932.54</v>
      </c>
      <c r="D77" s="4"/>
      <c r="E77" s="4">
        <f>SUBTOTAL(9,E76:E76)</f>
        <v>1</v>
      </c>
    </row>
    <row r="78" spans="1:5" s="32" customFormat="1" ht="15.75" outlineLevel="2" thickBot="1">
      <c r="A78" s="31" t="s">
        <v>68</v>
      </c>
      <c r="B78" s="31" t="s">
        <v>68</v>
      </c>
      <c r="C78" s="31">
        <v>586.53</v>
      </c>
      <c r="D78" s="31" t="s">
        <v>31</v>
      </c>
      <c r="E78" s="31">
        <v>171</v>
      </c>
    </row>
    <row r="79" spans="1:5" ht="15.75" outlineLevel="1" thickBot="1">
      <c r="A79" s="6" t="s">
        <v>67</v>
      </c>
      <c r="B79" s="4"/>
      <c r="C79" s="4">
        <f>SUBTOTAL(9,C78:C78)</f>
        <v>586.53</v>
      </c>
      <c r="D79" s="4"/>
      <c r="E79" s="4">
        <f>SUBTOTAL(9,E78:E78)</f>
        <v>171</v>
      </c>
    </row>
    <row r="80" spans="1:5" s="32" customFormat="1" ht="15.75" outlineLevel="2" thickBot="1">
      <c r="A80" s="31" t="s">
        <v>66</v>
      </c>
      <c r="B80" s="31" t="s">
        <v>66</v>
      </c>
      <c r="C80" s="31">
        <v>432.54</v>
      </c>
      <c r="D80" s="31" t="s">
        <v>32</v>
      </c>
      <c r="E80" s="31">
        <v>1</v>
      </c>
    </row>
    <row r="81" spans="1:5" ht="15.75" outlineLevel="1" thickBot="1">
      <c r="A81" s="6" t="s">
        <v>65</v>
      </c>
      <c r="B81" s="4"/>
      <c r="C81" s="4">
        <f>SUBTOTAL(9,C80:C80)</f>
        <v>432.54</v>
      </c>
      <c r="D81" s="4"/>
      <c r="E81" s="4">
        <f>SUBTOTAL(9,E80:E80)</f>
        <v>1</v>
      </c>
    </row>
    <row r="82" spans="1:5" s="32" customFormat="1" ht="15.75" outlineLevel="2" thickBot="1">
      <c r="A82" s="31" t="s">
        <v>53</v>
      </c>
      <c r="B82" s="31" t="s">
        <v>53</v>
      </c>
      <c r="C82" s="31">
        <v>621.53</v>
      </c>
      <c r="D82" s="31" t="s">
        <v>34</v>
      </c>
      <c r="E82" s="31">
        <v>1</v>
      </c>
    </row>
    <row r="83" spans="1:5" ht="15.75" outlineLevel="1" thickBot="1">
      <c r="A83" s="6" t="s">
        <v>64</v>
      </c>
      <c r="B83" s="4"/>
      <c r="C83" s="4">
        <f>SUBTOTAL(9,C82:C82)</f>
        <v>621.53</v>
      </c>
      <c r="D83" s="4"/>
      <c r="E83" s="4">
        <f>SUBTOTAL(9,E82:E82)</f>
        <v>1</v>
      </c>
    </row>
    <row r="84" spans="1:5" s="32" customFormat="1" ht="15.75" outlineLevel="2" thickBot="1">
      <c r="A84" s="31" t="s">
        <v>63</v>
      </c>
      <c r="B84" s="31" t="s">
        <v>63</v>
      </c>
      <c r="C84" s="31">
        <v>2157.25</v>
      </c>
      <c r="D84" s="31" t="s">
        <v>38</v>
      </c>
      <c r="E84" s="31">
        <v>2.7</v>
      </c>
    </row>
    <row r="85" spans="1:5" ht="15.75" outlineLevel="1" thickBot="1">
      <c r="A85" s="6" t="s">
        <v>62</v>
      </c>
      <c r="B85" s="4"/>
      <c r="C85" s="4">
        <f>SUBTOTAL(9,C84:C84)</f>
        <v>2157.25</v>
      </c>
      <c r="D85" s="4"/>
      <c r="E85" s="4">
        <f>SUBTOTAL(9,E84:E84)</f>
        <v>2.7</v>
      </c>
    </row>
    <row r="86" spans="1:5" s="32" customFormat="1" ht="15.75" outlineLevel="2" thickBot="1">
      <c r="A86" s="31" t="s">
        <v>61</v>
      </c>
      <c r="B86" s="31" t="s">
        <v>61</v>
      </c>
      <c r="C86" s="31">
        <v>6549.12</v>
      </c>
      <c r="D86" s="31" t="s">
        <v>38</v>
      </c>
      <c r="E86" s="31">
        <v>8</v>
      </c>
    </row>
    <row r="87" spans="1:5" ht="15.75" outlineLevel="1" thickBot="1">
      <c r="A87" s="6" t="s">
        <v>60</v>
      </c>
      <c r="B87" s="4"/>
      <c r="C87" s="4">
        <f>SUBTOTAL(9,C86:C86)</f>
        <v>6549.12</v>
      </c>
      <c r="D87" s="4"/>
      <c r="E87" s="4">
        <f>SUBTOTAL(9,E86:E86)</f>
        <v>8</v>
      </c>
    </row>
    <row r="88" spans="1:5" s="32" customFormat="1" ht="15.75" outlineLevel="2" thickBot="1">
      <c r="A88" s="31" t="s">
        <v>59</v>
      </c>
      <c r="B88" s="31" t="s">
        <v>59</v>
      </c>
      <c r="C88" s="31">
        <v>1081.67</v>
      </c>
      <c r="D88" s="31" t="s">
        <v>37</v>
      </c>
      <c r="E88" s="31">
        <v>1</v>
      </c>
    </row>
    <row r="89" spans="1:5" ht="15.75" outlineLevel="1" thickBot="1">
      <c r="A89" s="6" t="s">
        <v>58</v>
      </c>
      <c r="B89" s="4"/>
      <c r="C89" s="4">
        <f>SUBTOTAL(9,C88:C88)</f>
        <v>1081.67</v>
      </c>
      <c r="D89" s="4"/>
      <c r="E89" s="4">
        <f>SUBTOTAL(9,E88:E88)</f>
        <v>1</v>
      </c>
    </row>
    <row r="90" spans="1:5" s="32" customFormat="1" ht="15.75" outlineLevel="2" thickBot="1">
      <c r="A90" s="31" t="s">
        <v>57</v>
      </c>
      <c r="B90" s="31" t="s">
        <v>56</v>
      </c>
      <c r="C90" s="31">
        <v>11227.2</v>
      </c>
      <c r="D90" s="31" t="s">
        <v>38</v>
      </c>
      <c r="E90" s="31">
        <v>80</v>
      </c>
    </row>
    <row r="91" spans="1:5" ht="15.75" outlineLevel="1" thickBot="1">
      <c r="A91" s="6" t="s">
        <v>55</v>
      </c>
      <c r="B91" s="4"/>
      <c r="C91" s="4">
        <f>SUBTOTAL(9,C90:C90)</f>
        <v>11227.2</v>
      </c>
      <c r="D91" s="4"/>
      <c r="E91" s="4">
        <f>SUBTOTAL(9,E90:E90)</f>
        <v>80</v>
      </c>
    </row>
    <row r="92" spans="1:5" ht="15.75" thickBot="1">
      <c r="A92" s="6" t="s">
        <v>54</v>
      </c>
      <c r="B92" s="4"/>
      <c r="C92" s="4">
        <f>SUBTOTAL(9,C6:C90)</f>
        <v>392461.89999999991</v>
      </c>
      <c r="D92" s="4"/>
      <c r="E92" s="4">
        <f>SUBTOTAL(9,E6:E90)</f>
        <v>281796.10000000003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2019-01-30T01:26:55Z</cp:lastPrinted>
  <dcterms:created xsi:type="dcterms:W3CDTF">2016-03-18T02:51:51Z</dcterms:created>
  <dcterms:modified xsi:type="dcterms:W3CDTF">2020-05-22T04:54:12Z</dcterms:modified>
</cp:coreProperties>
</file>