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Лист1!$A$1:$E$51</definedName>
  </definedNames>
  <calcPr calcId="124519" calcMode="manual"/>
</workbook>
</file>

<file path=xl/calcChain.xml><?xml version="1.0" encoding="utf-8"?>
<calcChain xmlns="http://schemas.openxmlformats.org/spreadsheetml/2006/main">
  <c r="C51" i="1"/>
  <c r="C50"/>
  <c r="C49"/>
  <c r="C11"/>
  <c r="C8"/>
  <c r="C16"/>
  <c r="C42"/>
  <c r="C29"/>
  <c r="C22"/>
  <c r="C18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6"/>
  <c r="E46"/>
  <c r="C9" i="1" l="1"/>
  <c r="C13"/>
  <c r="C38"/>
  <c r="C48" l="1"/>
  <c r="B29" l="1"/>
  <c r="B42"/>
  <c r="B36"/>
  <c r="B34"/>
  <c r="B33" l="1"/>
  <c r="B47"/>
  <c r="B41"/>
  <c r="B38"/>
  <c r="B37"/>
  <c r="B35"/>
  <c r="B18"/>
  <c r="B16"/>
  <c r="B13"/>
  <c r="B48" l="1"/>
</calcChain>
</file>

<file path=xl/sharedStrings.xml><?xml version="1.0" encoding="utf-8"?>
<sst xmlns="http://schemas.openxmlformats.org/spreadsheetml/2006/main" count="185" uniqueCount="96">
  <si>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</si>
  <si>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</si>
  <si>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</si>
  <si>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</si>
  <si>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</si>
  <si>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</si>
  <si>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</si>
  <si>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</si>
  <si>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</si>
  <si>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</si>
  <si>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</si>
  <si>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</si>
  <si>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</si>
  <si>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</si>
  <si>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</si>
  <si>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</si>
  <si>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</si>
  <si>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</si>
  <si>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</si>
  <si>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</si>
  <si>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</si>
  <si>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</si>
  <si>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</si>
  <si>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</si>
  <si>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</si>
  <si>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</si>
  <si>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</si>
  <si>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</si>
  <si>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</si>
  <si>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</si>
  <si>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замена эл. лампочки накаливания</t>
  </si>
  <si>
    <t>Адрес: ул. 1-я Забайкальская, д. 2</t>
  </si>
  <si>
    <t>Выезд а/машины по заявке</t>
  </si>
  <si>
    <t>выезд</t>
  </si>
  <si>
    <t>прочистка канализационной сети внутренней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</si>
  <si>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</si>
  <si>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</si>
  <si>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</si>
  <si>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</si>
  <si>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</si>
  <si>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Общий итог</t>
  </si>
  <si>
    <t>устройство примыканий из оцинк.кровельной стали Итог</t>
  </si>
  <si>
    <t>устройство примыканий из оцинк.кровельной стали</t>
  </si>
  <si>
    <t>ремонт полов Итог</t>
  </si>
  <si>
    <t>ремонт полов</t>
  </si>
  <si>
    <t>прочистка канализационной сети внутренней Итог</t>
  </si>
  <si>
    <t>замена электро-патрона Итог</t>
  </si>
  <si>
    <t>замена электро-патрона</t>
  </si>
  <si>
    <t>замена эл. лампочки накаливания Итог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</si>
  <si>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</si>
  <si>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</si>
  <si>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</si>
  <si>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</si>
  <si>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</si>
  <si>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</si>
  <si>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</si>
  <si>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</si>
  <si>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кв.2018 г. К=0,6 Итог</t>
  </si>
  <si>
    <t>Уборка придомовой территории 3,4 кв.2018 г. К=0,6</t>
  </si>
  <si>
    <t>Уборка придомовой территории 1,2 кв. 2018 г. коэф. 06 Итог</t>
  </si>
  <si>
    <t>Уборка придомовой территории 1,2 кв. 2018 г. коэф.</t>
  </si>
  <si>
    <t>Уборка придомовой территории 1,2 кв. 2018 г. коэф. 06</t>
  </si>
  <si>
    <t>Уборка МОП 1,2 кв. 2018 г. коэф. 0,6 Итог</t>
  </si>
  <si>
    <t>Уборка МОП 1,2 кв. 2018 г. коэф. 0,6</t>
  </si>
  <si>
    <t>Содержание ДРС 3,4 кв. 2018 г. к= 0,6 Итог</t>
  </si>
  <si>
    <t>Содержание ДРС 3,4 кв. 2018 г. к= 0,6</t>
  </si>
  <si>
    <t>Содержание ДРС 1,2 кв. 2018 г. коэф. 0,6 Итог</t>
  </si>
  <si>
    <t>Содержание ДРС 1,2 кв. 2018 г. коэф. 0,6</t>
  </si>
  <si>
    <t>Ремонт дверных полотен Итог</t>
  </si>
  <si>
    <t>Ремонт дверных полотен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</si>
  <si>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</si>
  <si>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</si>
  <si>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</si>
  <si>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</si>
  <si>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</si>
  <si>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</si>
  <si>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</si>
  <si>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</si>
  <si>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</si>
  <si>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</si>
  <si>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</si>
  <si>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</si>
  <si>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</si>
  <si>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</si>
  <si>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</si>
  <si>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</si>
  <si>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</si>
  <si>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</si>
  <si>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1-я ЗАБАЙКАЛЬСКАЯ ул. д.2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</si>
  <si>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</si>
  <si>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</si>
  <si>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</si>
  <si>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</si>
  <si>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</si>
  <si>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 xml:space="preserve">Конечное сальдо с учетом дебиторской задолженности (переплаты) 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</si>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</sst>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3" borderId="2" xfId="1" applyFont="1" applyFill="1" applyBorder="1" applyAlignment="1">
      <alignment horizontal="left" vertical="center" wrapText="1"/>
    </xf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45" t="s">
        <v>8</v>
      </c>
      <c r="B1" s="45"/>
      <c r="C1" s="45"/>
      <c r="D1" s="45"/>
      <c r="E1" s="45"/>
    </row>
    <row r="2" spans="1:5" s="9" customFormat="1" ht="15.75">
      <c r="A2" s="19" t="s">
        <v>31</v>
      </c>
      <c r="B2" s="20" t="s">
        <v>28</v>
      </c>
      <c r="C2" s="47" t="s">
        <v>35</v>
      </c>
      <c r="D2" s="47"/>
      <c r="E2" s="47"/>
    </row>
    <row r="3" spans="1:5" ht="57">
      <c r="A3" s="21" t="s">
        <v>3</v>
      </c>
      <c r="B3" s="22" t="s">
        <v>0</v>
      </c>
      <c r="C3" s="23" t="s">
        <v>29</v>
      </c>
      <c r="D3" s="24" t="s">
        <v>1</v>
      </c>
      <c r="E3" s="25" t="s">
        <v>2</v>
      </c>
    </row>
    <row r="4" spans="1:5">
      <c r="A4" s="10" t="s">
        <v>36</v>
      </c>
      <c r="B4" s="22"/>
      <c r="C4" s="26">
        <v>-153961.22859999997</v>
      </c>
      <c r="D4" s="24"/>
      <c r="E4" s="25"/>
    </row>
    <row r="5" spans="1:5">
      <c r="A5" s="48" t="s">
        <v>93</v>
      </c>
      <c r="B5" s="49"/>
      <c r="C5" s="49"/>
      <c r="D5" s="49"/>
      <c r="E5" s="50"/>
    </row>
    <row r="6" spans="1:5">
      <c r="A6" s="10" t="s">
        <v>37</v>
      </c>
      <c r="B6" s="22"/>
      <c r="C6" s="26">
        <v>66424.67</v>
      </c>
      <c r="D6" s="24"/>
      <c r="E6" s="25"/>
    </row>
    <row r="7" spans="1:5">
      <c r="A7" s="10" t="s">
        <v>38</v>
      </c>
      <c r="B7" s="22"/>
      <c r="C7" s="26">
        <v>62141.42</v>
      </c>
      <c r="D7" s="24"/>
      <c r="E7" s="25"/>
    </row>
    <row r="8" spans="1:5">
      <c r="A8" s="10" t="s">
        <v>95</v>
      </c>
      <c r="B8" s="22"/>
      <c r="C8" s="26">
        <f>C7-C6</f>
        <v>-4283.25</v>
      </c>
      <c r="D8" s="24"/>
      <c r="E8" s="25"/>
    </row>
    <row r="9" spans="1:5">
      <c r="A9" s="27" t="s">
        <v>9</v>
      </c>
      <c r="B9" s="22"/>
      <c r="C9" s="26">
        <f>C10</f>
        <v>0</v>
      </c>
      <c r="D9" s="24"/>
      <c r="E9" s="25"/>
    </row>
    <row r="10" spans="1:5">
      <c r="A10" s="28" t="s">
        <v>10</v>
      </c>
      <c r="B10" s="22"/>
      <c r="C10" s="29">
        <v>0</v>
      </c>
      <c r="D10" s="24"/>
      <c r="E10" s="25"/>
    </row>
    <row r="11" spans="1:5">
      <c r="A11" s="17" t="s">
        <v>39</v>
      </c>
      <c r="B11" s="30"/>
      <c r="C11" s="31">
        <f>C6+C9</f>
        <v>66424.67</v>
      </c>
      <c r="D11" s="32"/>
      <c r="E11" s="33"/>
    </row>
    <row r="12" spans="1:5">
      <c r="A12" s="46" t="s">
        <v>11</v>
      </c>
      <c r="B12" s="46"/>
      <c r="C12" s="46"/>
      <c r="D12" s="46"/>
      <c r="E12" s="46"/>
    </row>
    <row r="13" spans="1:5" ht="15.75" thickBot="1">
      <c r="A13" s="18" t="s">
        <v>12</v>
      </c>
      <c r="B13" s="30" t="e">
        <f>#REF!</f>
        <v>#REF!</v>
      </c>
      <c r="C13" s="31">
        <f>C14+C15</f>
        <v>12447.11</v>
      </c>
      <c r="D13" s="32"/>
      <c r="E13" s="33"/>
    </row>
    <row r="14" spans="1:5" s="16" customFormat="1" ht="15.75" outlineLevel="2" thickBot="1">
      <c r="A14" s="34" t="s">
        <v>56</v>
      </c>
      <c r="B14" s="34" t="s">
        <v>55</v>
      </c>
      <c r="C14" s="34">
        <v>6442.81</v>
      </c>
      <c r="D14" s="44" t="s">
        <v>5</v>
      </c>
      <c r="E14" s="44">
        <v>1686.6</v>
      </c>
    </row>
    <row r="15" spans="1:5" s="16" customFormat="1" ht="15.75" outlineLevel="2" thickBot="1">
      <c r="A15" s="34" t="s">
        <v>53</v>
      </c>
      <c r="B15" s="34" t="s">
        <v>52</v>
      </c>
      <c r="C15" s="34">
        <v>6004.3</v>
      </c>
      <c r="D15" s="44" t="s">
        <v>5</v>
      </c>
      <c r="E15" s="44">
        <v>1686.6</v>
      </c>
    </row>
    <row r="16" spans="1:5" ht="29.25" thickBot="1">
      <c r="A16" s="18" t="s">
        <v>13</v>
      </c>
      <c r="B16" s="30" t="e">
        <f>#REF!</f>
        <v>#REF!</v>
      </c>
      <c r="C16" s="31">
        <f>C17</f>
        <v>1674.34</v>
      </c>
      <c r="D16" s="32"/>
      <c r="E16" s="33"/>
    </row>
    <row r="17" spans="1:6" s="16" customFormat="1" ht="15.75" outlineLevel="2" thickBot="1">
      <c r="A17" s="34" t="s">
        <v>63</v>
      </c>
      <c r="B17" s="34" t="s">
        <v>63</v>
      </c>
      <c r="C17" s="34">
        <v>1674.34</v>
      </c>
      <c r="D17" s="44" t="s">
        <v>5</v>
      </c>
      <c r="E17" s="44">
        <v>1564.79</v>
      </c>
    </row>
    <row r="18" spans="1:6" ht="15.75" thickBot="1">
      <c r="A18" s="18" t="s">
        <v>14</v>
      </c>
      <c r="B18" s="35" t="e">
        <f>B19+B20</f>
        <v>#VALUE!</v>
      </c>
      <c r="C18" s="31">
        <f>C19+C20</f>
        <v>9038.4</v>
      </c>
      <c r="D18" s="36"/>
      <c r="E18" s="43"/>
    </row>
    <row r="19" spans="1:6" s="16" customFormat="1" ht="15.75" outlineLevel="2" thickBot="1">
      <c r="A19" s="34" t="s">
        <v>83</v>
      </c>
      <c r="B19" s="34" t="s">
        <v>83</v>
      </c>
      <c r="C19" s="34">
        <v>4519.2</v>
      </c>
      <c r="D19" s="44" t="s">
        <v>15</v>
      </c>
      <c r="E19" s="44">
        <v>84</v>
      </c>
    </row>
    <row r="20" spans="1:6" s="16" customFormat="1" ht="15.75" outlineLevel="2" thickBot="1">
      <c r="A20" s="34" t="s">
        <v>81</v>
      </c>
      <c r="B20" s="34" t="s">
        <v>81</v>
      </c>
      <c r="C20" s="34">
        <v>4519.2</v>
      </c>
      <c r="D20" s="44" t="s">
        <v>15</v>
      </c>
      <c r="E20" s="44">
        <v>84</v>
      </c>
    </row>
    <row r="21" spans="1:6" ht="42.75">
      <c r="A21" s="18" t="s">
        <v>16</v>
      </c>
      <c r="B21" s="30"/>
      <c r="C21" s="31">
        <v>0</v>
      </c>
      <c r="D21" s="32"/>
      <c r="E21" s="33"/>
    </row>
    <row r="22" spans="1:6" ht="43.5" outlineLevel="1" thickBot="1">
      <c r="A22" s="18" t="s">
        <v>17</v>
      </c>
      <c r="B22" s="37"/>
      <c r="C22" s="38">
        <f>SUM(C23:C28)</f>
        <v>3261.9700000000003</v>
      </c>
      <c r="D22" s="39"/>
      <c r="E22" s="39"/>
    </row>
    <row r="23" spans="1:6" s="16" customFormat="1" ht="15.75" outlineLevel="2" thickBot="1">
      <c r="A23" s="34" t="s">
        <v>72</v>
      </c>
      <c r="B23" s="34" t="s">
        <v>71</v>
      </c>
      <c r="C23" s="34">
        <v>1100.4000000000001</v>
      </c>
      <c r="D23" s="44" t="s">
        <v>6</v>
      </c>
      <c r="E23" s="44">
        <v>4</v>
      </c>
    </row>
    <row r="24" spans="1:6" s="16" customFormat="1" ht="15.75" outlineLevel="2" thickBot="1">
      <c r="A24" s="34" t="s">
        <v>69</v>
      </c>
      <c r="B24" s="34" t="s">
        <v>69</v>
      </c>
      <c r="C24" s="34">
        <v>1267.74</v>
      </c>
      <c r="D24" s="44" t="s">
        <v>6</v>
      </c>
      <c r="E24" s="44">
        <v>1</v>
      </c>
    </row>
    <row r="25" spans="1:6" s="16" customFormat="1" ht="15.75" outlineLevel="2" thickBot="1">
      <c r="A25" s="34" t="s">
        <v>30</v>
      </c>
      <c r="B25" s="34" t="s">
        <v>30</v>
      </c>
      <c r="C25" s="34">
        <v>347.72</v>
      </c>
      <c r="D25" s="44" t="s">
        <v>6</v>
      </c>
      <c r="E25" s="44">
        <v>4</v>
      </c>
    </row>
    <row r="26" spans="1:6" s="16" customFormat="1" ht="15.75" outlineLevel="2" thickBot="1">
      <c r="A26" s="34" t="s">
        <v>47</v>
      </c>
      <c r="B26" s="34" t="s">
        <v>47</v>
      </c>
      <c r="C26" s="34">
        <v>143.85</v>
      </c>
      <c r="D26" s="44" t="s">
        <v>6</v>
      </c>
      <c r="E26" s="44">
        <v>1</v>
      </c>
    </row>
    <row r="27" spans="1:6" s="16" customFormat="1" ht="15.75" outlineLevel="2" thickBot="1">
      <c r="A27" s="34" t="s">
        <v>44</v>
      </c>
      <c r="B27" s="34" t="s">
        <v>44</v>
      </c>
      <c r="C27" s="34">
        <v>209.79</v>
      </c>
      <c r="D27" s="44" t="s">
        <v>7</v>
      </c>
      <c r="E27" s="44">
        <v>1</v>
      </c>
    </row>
    <row r="28" spans="1:6" s="16" customFormat="1" ht="15.75" outlineLevel="2" thickBot="1">
      <c r="A28" s="34" t="s">
        <v>42</v>
      </c>
      <c r="B28" s="34" t="s">
        <v>42</v>
      </c>
      <c r="C28" s="34">
        <v>192.47</v>
      </c>
      <c r="D28" s="44" t="s">
        <v>7</v>
      </c>
      <c r="E28" s="44">
        <v>0.5</v>
      </c>
    </row>
    <row r="29" spans="1:6" ht="43.5" thickBot="1">
      <c r="A29" s="18" t="s">
        <v>18</v>
      </c>
      <c r="B29" s="30">
        <f>SUM(B30:B32)</f>
        <v>0</v>
      </c>
      <c r="C29" s="31">
        <f>SUM(C30:C32)</f>
        <v>6887.43</v>
      </c>
      <c r="D29" s="32"/>
      <c r="E29" s="33"/>
      <c r="F29" s="5" t="s">
        <v>4</v>
      </c>
    </row>
    <row r="30" spans="1:6" s="16" customFormat="1" ht="15.75" outlineLevel="2" thickBot="1">
      <c r="A30" s="34" t="s">
        <v>32</v>
      </c>
      <c r="B30" s="34" t="s">
        <v>32</v>
      </c>
      <c r="C30" s="34">
        <v>484.53</v>
      </c>
      <c r="D30" s="44" t="s">
        <v>33</v>
      </c>
      <c r="E30" s="44">
        <v>1</v>
      </c>
    </row>
    <row r="31" spans="1:6" s="16" customFormat="1" ht="15.75" outlineLevel="2" thickBot="1">
      <c r="A31" s="34" t="s">
        <v>50</v>
      </c>
      <c r="B31" s="34" t="s">
        <v>50</v>
      </c>
      <c r="C31" s="34">
        <v>420.6</v>
      </c>
      <c r="D31" s="44" t="s">
        <v>6</v>
      </c>
      <c r="E31" s="44">
        <v>1</v>
      </c>
    </row>
    <row r="32" spans="1:6" s="16" customFormat="1" ht="15.75" outlineLevel="2" thickBot="1">
      <c r="A32" s="34" t="s">
        <v>34</v>
      </c>
      <c r="B32" s="34" t="s">
        <v>34</v>
      </c>
      <c r="C32" s="34">
        <v>5982.3</v>
      </c>
      <c r="D32" s="44" t="s">
        <v>7</v>
      </c>
      <c r="E32" s="44">
        <v>30</v>
      </c>
    </row>
    <row r="33" spans="1:5" ht="28.5">
      <c r="A33" s="18" t="s">
        <v>19</v>
      </c>
      <c r="B33" s="30" t="e">
        <f>#REF!+#REF!</f>
        <v>#REF!</v>
      </c>
      <c r="C33" s="31">
        <v>0</v>
      </c>
      <c r="D33" s="32"/>
      <c r="E33" s="33"/>
    </row>
    <row r="34" spans="1:5" ht="28.5">
      <c r="A34" s="18" t="s">
        <v>20</v>
      </c>
      <c r="B34" s="30" t="e">
        <f>SUM(#REF!)</f>
        <v>#REF!</v>
      </c>
      <c r="C34" s="31">
        <v>0</v>
      </c>
      <c r="D34" s="32"/>
      <c r="E34" s="33"/>
    </row>
    <row r="35" spans="1:5" ht="28.5">
      <c r="A35" s="18" t="s">
        <v>21</v>
      </c>
      <c r="B35" s="30" t="e">
        <f>#REF!</f>
        <v>#REF!</v>
      </c>
      <c r="C35" s="31">
        <v>0</v>
      </c>
      <c r="D35" s="32"/>
      <c r="E35" s="33"/>
    </row>
    <row r="36" spans="1:5" ht="28.5">
      <c r="A36" s="18" t="s">
        <v>22</v>
      </c>
      <c r="B36" s="30" t="e">
        <f>#REF!+#REF!</f>
        <v>#REF!</v>
      </c>
      <c r="C36" s="31">
        <v>0</v>
      </c>
      <c r="D36" s="32"/>
      <c r="E36" s="33"/>
    </row>
    <row r="37" spans="1:5" ht="28.5">
      <c r="A37" s="18" t="s">
        <v>23</v>
      </c>
      <c r="B37" s="30" t="e">
        <f>#REF!</f>
        <v>#REF!</v>
      </c>
      <c r="C37" s="31">
        <v>0</v>
      </c>
      <c r="D37" s="32"/>
      <c r="E37" s="33"/>
    </row>
    <row r="38" spans="1:5" ht="29.25" thickBot="1">
      <c r="A38" s="18" t="s">
        <v>24</v>
      </c>
      <c r="B38" s="30" t="e">
        <f>B39+#REF!</f>
        <v>#VALUE!</v>
      </c>
      <c r="C38" s="31">
        <f>C39+C40</f>
        <v>1990.19</v>
      </c>
      <c r="D38" s="32"/>
      <c r="E38" s="33"/>
    </row>
    <row r="39" spans="1:5" s="16" customFormat="1" ht="15.75" outlineLevel="2" thickBot="1">
      <c r="A39" s="34" t="s">
        <v>67</v>
      </c>
      <c r="B39" s="34" t="s">
        <v>67</v>
      </c>
      <c r="C39" s="34">
        <v>792.7</v>
      </c>
      <c r="D39" s="44" t="s">
        <v>5</v>
      </c>
      <c r="E39" s="44">
        <v>1686.6</v>
      </c>
    </row>
    <row r="40" spans="1:5" s="16" customFormat="1" ht="15.75" outlineLevel="2" thickBot="1">
      <c r="A40" s="34" t="s">
        <v>65</v>
      </c>
      <c r="B40" s="34" t="s">
        <v>65</v>
      </c>
      <c r="C40" s="34">
        <v>1197.49</v>
      </c>
      <c r="D40" s="44" t="s">
        <v>5</v>
      </c>
      <c r="E40" s="44">
        <v>1686.6</v>
      </c>
    </row>
    <row r="41" spans="1:5" ht="42.75">
      <c r="A41" s="18" t="s">
        <v>25</v>
      </c>
      <c r="B41" s="30" t="e">
        <f>#REF!</f>
        <v>#REF!</v>
      </c>
      <c r="C41" s="31">
        <v>0</v>
      </c>
      <c r="D41" s="32"/>
      <c r="E41" s="33"/>
    </row>
    <row r="42" spans="1:5" ht="57.75" thickBot="1">
      <c r="A42" s="18" t="s">
        <v>26</v>
      </c>
      <c r="B42" s="30">
        <f>SUM(B43:B43)</f>
        <v>0</v>
      </c>
      <c r="C42" s="31">
        <f>SUM(C43:C46)</f>
        <v>8338.5400000000009</v>
      </c>
      <c r="D42" s="32"/>
      <c r="E42" s="33"/>
    </row>
    <row r="43" spans="1:5" s="16" customFormat="1" ht="15.75" outlineLevel="2" thickBot="1">
      <c r="A43" s="34" t="s">
        <v>78</v>
      </c>
      <c r="B43" s="34" t="s">
        <v>77</v>
      </c>
      <c r="C43" s="34">
        <v>28.67</v>
      </c>
      <c r="D43" s="44" t="s">
        <v>5</v>
      </c>
      <c r="E43" s="44">
        <v>1686.6</v>
      </c>
    </row>
    <row r="44" spans="1:5" s="16" customFormat="1" ht="15.75" outlineLevel="2" thickBot="1">
      <c r="A44" s="34" t="s">
        <v>75</v>
      </c>
      <c r="B44" s="34" t="s">
        <v>74</v>
      </c>
      <c r="C44" s="34">
        <v>28.67</v>
      </c>
      <c r="D44" s="44" t="s">
        <v>5</v>
      </c>
      <c r="E44" s="44">
        <v>1686.6</v>
      </c>
    </row>
    <row r="45" spans="1:5" s="16" customFormat="1" ht="15.75" outlineLevel="2" thickBot="1">
      <c r="A45" s="34" t="s">
        <v>61</v>
      </c>
      <c r="B45" s="34" t="s">
        <v>60</v>
      </c>
      <c r="C45" s="34">
        <v>4064.7</v>
      </c>
      <c r="D45" s="44" t="s">
        <v>5</v>
      </c>
      <c r="E45" s="44">
        <v>1686.6</v>
      </c>
    </row>
    <row r="46" spans="1:5" s="16" customFormat="1" ht="15.75" outlineLevel="2" thickBot="1">
      <c r="A46" s="34" t="s">
        <v>58</v>
      </c>
      <c r="B46" s="34" t="s">
        <v>58</v>
      </c>
      <c r="C46" s="34">
        <v>4216.5</v>
      </c>
      <c r="D46" s="44" t="s">
        <v>5</v>
      </c>
      <c r="E46" s="44">
        <v>1686.6</v>
      </c>
    </row>
    <row r="47" spans="1:5">
      <c r="A47" s="18" t="s">
        <v>27</v>
      </c>
      <c r="B47" s="30" t="e">
        <f>#REF!</f>
        <v>#REF!</v>
      </c>
      <c r="C47" s="31">
        <v>0</v>
      </c>
      <c r="D47" s="32"/>
      <c r="E47" s="33"/>
    </row>
    <row r="48" spans="1:5">
      <c r="A48" s="17" t="s">
        <v>90</v>
      </c>
      <c r="B48" s="40" t="e">
        <f>B13+B16+B18+#REF!+B29+B33+B34+B35+B36+B37+B38+B41+B42+B47</f>
        <v>#REF!</v>
      </c>
      <c r="C48" s="31">
        <f>C13+C16+C18+C21+C22+C29+C33+C34+C35+C36+C37+C38+C41+C42</f>
        <v>43637.98</v>
      </c>
      <c r="D48" s="41"/>
      <c r="E48" s="33"/>
    </row>
    <row r="49" spans="1:5">
      <c r="A49" s="17" t="s">
        <v>91</v>
      </c>
      <c r="B49" s="42"/>
      <c r="C49" s="31">
        <f>C48*1.18+C47</f>
        <v>51492.816400000003</v>
      </c>
      <c r="D49" s="32"/>
      <c r="E49" s="33"/>
    </row>
    <row r="50" spans="1:5">
      <c r="A50" s="17" t="s">
        <v>92</v>
      </c>
      <c r="B50" s="42"/>
      <c r="C50" s="31">
        <f>C4+C6+C9-C49</f>
        <v>-139029.37499999997</v>
      </c>
      <c r="D50" s="32"/>
      <c r="E50" s="33"/>
    </row>
    <row r="51" spans="1:5" ht="28.5">
      <c r="A51" s="18" t="s">
        <v>94</v>
      </c>
      <c r="B51" s="30"/>
      <c r="C51" s="31">
        <f>C50+C8</f>
        <v>-143312.62499999997</v>
      </c>
      <c r="D51" s="32"/>
      <c r="E51" s="3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topLeftCell="A31" workbookViewId="0">
      <selection activeCell="G46" sqref="G46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89</v>
      </c>
    </row>
    <row r="3" spans="1:5">
      <c r="A3" t="s">
        <v>88</v>
      </c>
    </row>
    <row r="4" spans="1:5" ht="15.75" thickBot="1"/>
    <row r="5" spans="1:5" ht="15.75" thickBot="1">
      <c r="A5" s="14"/>
      <c r="B5" s="14" t="s">
        <v>87</v>
      </c>
      <c r="C5" s="14" t="s">
        <v>86</v>
      </c>
      <c r="D5" s="14" t="s">
        <v>85</v>
      </c>
      <c r="E5" s="14" t="s">
        <v>84</v>
      </c>
    </row>
    <row r="6" spans="1:5" s="16" customFormat="1" ht="15.75" outlineLevel="2" thickBot="1">
      <c r="A6" s="15" t="s">
        <v>83</v>
      </c>
      <c r="B6" s="15" t="s">
        <v>83</v>
      </c>
      <c r="C6" s="15">
        <v>4519.2</v>
      </c>
      <c r="D6" s="15" t="s">
        <v>15</v>
      </c>
      <c r="E6" s="15">
        <v>84</v>
      </c>
    </row>
    <row r="7" spans="1:5" ht="15.75" outlineLevel="1" thickBot="1">
      <c r="A7" s="13" t="s">
        <v>82</v>
      </c>
      <c r="B7" s="11"/>
      <c r="C7" s="11">
        <f>SUBTOTAL(9,C6:C6)</f>
        <v>4519.2</v>
      </c>
      <c r="D7" s="11"/>
      <c r="E7" s="11">
        <f>SUBTOTAL(9,E6:E6)</f>
        <v>84</v>
      </c>
    </row>
    <row r="8" spans="1:5" s="16" customFormat="1" ht="15.75" outlineLevel="2" thickBot="1">
      <c r="A8" s="15" t="s">
        <v>81</v>
      </c>
      <c r="B8" s="15" t="s">
        <v>81</v>
      </c>
      <c r="C8" s="15">
        <v>4519.2</v>
      </c>
      <c r="D8" s="15" t="s">
        <v>15</v>
      </c>
      <c r="E8" s="15">
        <v>84</v>
      </c>
    </row>
    <row r="9" spans="1:5" ht="15.75" outlineLevel="1" thickBot="1">
      <c r="A9" s="12" t="s">
        <v>80</v>
      </c>
      <c r="B9" s="11"/>
      <c r="C9" s="11">
        <f>SUBTOTAL(9,C8:C8)</f>
        <v>4519.2</v>
      </c>
      <c r="D9" s="11"/>
      <c r="E9" s="11">
        <f>SUBTOTAL(9,E8:E8)</f>
        <v>84</v>
      </c>
    </row>
    <row r="10" spans="1:5" s="16" customFormat="1" ht="15.75" outlineLevel="2" thickBot="1">
      <c r="A10" s="15" t="s">
        <v>32</v>
      </c>
      <c r="B10" s="15" t="s">
        <v>32</v>
      </c>
      <c r="C10" s="15">
        <v>484.53</v>
      </c>
      <c r="D10" s="15" t="s">
        <v>33</v>
      </c>
      <c r="E10" s="15">
        <v>1</v>
      </c>
    </row>
    <row r="11" spans="1:5" ht="16.5" customHeight="1" outlineLevel="1" thickBot="1">
      <c r="A11" s="12" t="s">
        <v>79</v>
      </c>
      <c r="B11" s="11"/>
      <c r="C11" s="11">
        <f>SUBTOTAL(9,C10:C10)</f>
        <v>484.53</v>
      </c>
      <c r="D11" s="11"/>
      <c r="E11" s="11">
        <f>SUBTOTAL(9,E10:E10)</f>
        <v>1</v>
      </c>
    </row>
    <row r="12" spans="1:5" s="16" customFormat="1" ht="15.75" outlineLevel="2" thickBot="1">
      <c r="A12" s="15" t="s">
        <v>78</v>
      </c>
      <c r="B12" s="15" t="s">
        <v>77</v>
      </c>
      <c r="C12" s="15">
        <v>28.67</v>
      </c>
      <c r="D12" s="15" t="s">
        <v>5</v>
      </c>
      <c r="E12" s="15">
        <v>1686.6</v>
      </c>
    </row>
    <row r="13" spans="1:5" ht="15.75" outlineLevel="1" thickBot="1">
      <c r="A13" s="12" t="s">
        <v>76</v>
      </c>
      <c r="B13" s="11"/>
      <c r="C13" s="11">
        <f>SUBTOTAL(9,C12:C12)</f>
        <v>28.67</v>
      </c>
      <c r="D13" s="11"/>
      <c r="E13" s="11">
        <f>SUBTOTAL(9,E12:E12)</f>
        <v>1686.6</v>
      </c>
    </row>
    <row r="14" spans="1:5" s="16" customFormat="1" ht="15.75" outlineLevel="2" thickBot="1">
      <c r="A14" s="15" t="s">
        <v>75</v>
      </c>
      <c r="B14" s="15" t="s">
        <v>74</v>
      </c>
      <c r="C14" s="15">
        <v>28.67</v>
      </c>
      <c r="D14" s="15" t="s">
        <v>5</v>
      </c>
      <c r="E14" s="15">
        <v>1686.6</v>
      </c>
    </row>
    <row r="15" spans="1:5" ht="15.75" outlineLevel="1" thickBot="1">
      <c r="A15" s="12" t="s">
        <v>73</v>
      </c>
      <c r="B15" s="11"/>
      <c r="C15" s="11">
        <f>SUBTOTAL(9,C14:C14)</f>
        <v>28.67</v>
      </c>
      <c r="D15" s="11"/>
      <c r="E15" s="11">
        <f>SUBTOTAL(9,E14:E14)</f>
        <v>1686.6</v>
      </c>
    </row>
    <row r="16" spans="1:5" s="16" customFormat="1" ht="15.75" outlineLevel="2" thickBot="1">
      <c r="A16" s="15" t="s">
        <v>72</v>
      </c>
      <c r="B16" s="15" t="s">
        <v>71</v>
      </c>
      <c r="C16" s="15">
        <v>1100.4000000000001</v>
      </c>
      <c r="D16" s="15" t="s">
        <v>6</v>
      </c>
      <c r="E16" s="15">
        <v>4</v>
      </c>
    </row>
    <row r="17" spans="1:5" ht="15.75" outlineLevel="1" thickBot="1">
      <c r="A17" s="12" t="s">
        <v>70</v>
      </c>
      <c r="B17" s="11"/>
      <c r="C17" s="11">
        <f>SUBTOTAL(9,C16:C16)</f>
        <v>1100.4000000000001</v>
      </c>
      <c r="D17" s="11"/>
      <c r="E17" s="11">
        <f>SUBTOTAL(9,E16:E16)</f>
        <v>4</v>
      </c>
    </row>
    <row r="18" spans="1:5" s="16" customFormat="1" ht="15.75" outlineLevel="2" thickBot="1">
      <c r="A18" s="15" t="s">
        <v>69</v>
      </c>
      <c r="B18" s="15" t="s">
        <v>69</v>
      </c>
      <c r="C18" s="15">
        <v>1267.74</v>
      </c>
      <c r="D18" s="15" t="s">
        <v>6</v>
      </c>
      <c r="E18" s="15">
        <v>1</v>
      </c>
    </row>
    <row r="19" spans="1:5" ht="15.75" outlineLevel="1" thickBot="1">
      <c r="A19" s="12" t="s">
        <v>68</v>
      </c>
      <c r="B19" s="11"/>
      <c r="C19" s="11">
        <f>SUBTOTAL(9,C18:C18)</f>
        <v>1267.74</v>
      </c>
      <c r="D19" s="11"/>
      <c r="E19" s="11">
        <f>SUBTOTAL(9,E18:E18)</f>
        <v>1</v>
      </c>
    </row>
    <row r="20" spans="1:5" s="16" customFormat="1" ht="15.75" outlineLevel="2" thickBot="1">
      <c r="A20" s="15" t="s">
        <v>67</v>
      </c>
      <c r="B20" s="15" t="s">
        <v>67</v>
      </c>
      <c r="C20" s="15">
        <v>792.7</v>
      </c>
      <c r="D20" s="15" t="s">
        <v>5</v>
      </c>
      <c r="E20" s="15">
        <v>1686.6</v>
      </c>
    </row>
    <row r="21" spans="1:5" ht="15.75" outlineLevel="1" thickBot="1">
      <c r="A21" s="12" t="s">
        <v>66</v>
      </c>
      <c r="B21" s="11"/>
      <c r="C21" s="11">
        <f>SUBTOTAL(9,C20:C20)</f>
        <v>792.7</v>
      </c>
      <c r="D21" s="11"/>
      <c r="E21" s="11">
        <f>SUBTOTAL(9,E20:E20)</f>
        <v>1686.6</v>
      </c>
    </row>
    <row r="22" spans="1:5" s="16" customFormat="1" ht="15.75" outlineLevel="2" thickBot="1">
      <c r="A22" s="15" t="s">
        <v>65</v>
      </c>
      <c r="B22" s="15" t="s">
        <v>65</v>
      </c>
      <c r="C22" s="15">
        <v>1197.49</v>
      </c>
      <c r="D22" s="15" t="s">
        <v>5</v>
      </c>
      <c r="E22" s="15">
        <v>1686.6</v>
      </c>
    </row>
    <row r="23" spans="1:5" ht="15.75" outlineLevel="1" thickBot="1">
      <c r="A23" s="12" t="s">
        <v>64</v>
      </c>
      <c r="B23" s="11"/>
      <c r="C23" s="11">
        <f>SUBTOTAL(9,C22:C22)</f>
        <v>1197.49</v>
      </c>
      <c r="D23" s="11"/>
      <c r="E23" s="11">
        <f>SUBTOTAL(9,E22:E22)</f>
        <v>1686.6</v>
      </c>
    </row>
    <row r="24" spans="1:5" s="16" customFormat="1" ht="15.75" outlineLevel="2" thickBot="1">
      <c r="A24" s="15" t="s">
        <v>63</v>
      </c>
      <c r="B24" s="15" t="s">
        <v>63</v>
      </c>
      <c r="C24" s="15">
        <v>1674.34</v>
      </c>
      <c r="D24" s="15" t="s">
        <v>5</v>
      </c>
      <c r="E24" s="15">
        <v>1564.79</v>
      </c>
    </row>
    <row r="25" spans="1:5" ht="15.75" outlineLevel="1" thickBot="1">
      <c r="A25" s="12" t="s">
        <v>62</v>
      </c>
      <c r="B25" s="11"/>
      <c r="C25" s="11">
        <f>SUBTOTAL(9,C24:C24)</f>
        <v>1674.34</v>
      </c>
      <c r="D25" s="11"/>
      <c r="E25" s="11">
        <f>SUBTOTAL(9,E24:E24)</f>
        <v>1564.79</v>
      </c>
    </row>
    <row r="26" spans="1:5" s="16" customFormat="1" ht="15.75" outlineLevel="2" thickBot="1">
      <c r="A26" s="15" t="s">
        <v>61</v>
      </c>
      <c r="B26" s="15" t="s">
        <v>60</v>
      </c>
      <c r="C26" s="15">
        <v>4064.7</v>
      </c>
      <c r="D26" s="15" t="s">
        <v>5</v>
      </c>
      <c r="E26" s="15">
        <v>1686.6</v>
      </c>
    </row>
    <row r="27" spans="1:5" ht="15.75" outlineLevel="1" thickBot="1">
      <c r="A27" s="12" t="s">
        <v>59</v>
      </c>
      <c r="B27" s="11"/>
      <c r="C27" s="11">
        <f>SUBTOTAL(9,C26:C26)</f>
        <v>4064.7</v>
      </c>
      <c r="D27" s="11"/>
      <c r="E27" s="11">
        <f>SUBTOTAL(9,E26:E26)</f>
        <v>1686.6</v>
      </c>
    </row>
    <row r="28" spans="1:5" s="16" customFormat="1" ht="15.75" outlineLevel="2" thickBot="1">
      <c r="A28" s="15" t="s">
        <v>58</v>
      </c>
      <c r="B28" s="15" t="s">
        <v>58</v>
      </c>
      <c r="C28" s="15">
        <v>4216.5</v>
      </c>
      <c r="D28" s="15" t="s">
        <v>5</v>
      </c>
      <c r="E28" s="15">
        <v>1686.6</v>
      </c>
    </row>
    <row r="29" spans="1:5" ht="15.75" outlineLevel="1" thickBot="1">
      <c r="A29" s="12" t="s">
        <v>57</v>
      </c>
      <c r="B29" s="11"/>
      <c r="C29" s="11">
        <f>SUBTOTAL(9,C28:C28)</f>
        <v>4216.5</v>
      </c>
      <c r="D29" s="11"/>
      <c r="E29" s="11">
        <f>SUBTOTAL(9,E28:E28)</f>
        <v>1686.6</v>
      </c>
    </row>
    <row r="30" spans="1:5" s="16" customFormat="1" ht="15.75" outlineLevel="2" thickBot="1">
      <c r="A30" s="15" t="s">
        <v>56</v>
      </c>
      <c r="B30" s="15" t="s">
        <v>55</v>
      </c>
      <c r="C30" s="15">
        <v>6442.81</v>
      </c>
      <c r="D30" s="15" t="s">
        <v>5</v>
      </c>
      <c r="E30" s="15">
        <v>1686.6</v>
      </c>
    </row>
    <row r="31" spans="1:5" ht="15.75" outlineLevel="1" thickBot="1">
      <c r="A31" s="12" t="s">
        <v>54</v>
      </c>
      <c r="B31" s="11"/>
      <c r="C31" s="11">
        <f>SUBTOTAL(9,C30:C30)</f>
        <v>6442.81</v>
      </c>
      <c r="D31" s="11"/>
      <c r="E31" s="11">
        <f>SUBTOTAL(9,E30:E30)</f>
        <v>1686.6</v>
      </c>
    </row>
    <row r="32" spans="1:5" s="16" customFormat="1" ht="15.75" outlineLevel="2" thickBot="1">
      <c r="A32" s="15" t="s">
        <v>53</v>
      </c>
      <c r="B32" s="15" t="s">
        <v>52</v>
      </c>
      <c r="C32" s="15">
        <v>6004.3</v>
      </c>
      <c r="D32" s="15" t="s">
        <v>5</v>
      </c>
      <c r="E32" s="15">
        <v>1686.6</v>
      </c>
    </row>
    <row r="33" spans="1:5" ht="15.75" outlineLevel="1" thickBot="1">
      <c r="A33" s="12" t="s">
        <v>51</v>
      </c>
      <c r="B33" s="11"/>
      <c r="C33" s="11">
        <f>SUBTOTAL(9,C32:C32)</f>
        <v>6004.3</v>
      </c>
      <c r="D33" s="11"/>
      <c r="E33" s="11">
        <f>SUBTOTAL(9,E32:E32)</f>
        <v>1686.6</v>
      </c>
    </row>
    <row r="34" spans="1:5" s="16" customFormat="1" ht="15.75" outlineLevel="2" thickBot="1">
      <c r="A34" s="15" t="s">
        <v>50</v>
      </c>
      <c r="B34" s="15" t="s">
        <v>50</v>
      </c>
      <c r="C34" s="15">
        <v>420.6</v>
      </c>
      <c r="D34" s="15" t="s">
        <v>6</v>
      </c>
      <c r="E34" s="15">
        <v>1</v>
      </c>
    </row>
    <row r="35" spans="1:5" ht="15.75" outlineLevel="1" thickBot="1">
      <c r="A35" s="12" t="s">
        <v>49</v>
      </c>
      <c r="B35" s="11"/>
      <c r="C35" s="11">
        <f>SUBTOTAL(9,C34:C34)</f>
        <v>420.6</v>
      </c>
      <c r="D35" s="11"/>
      <c r="E35" s="11">
        <f>SUBTOTAL(9,E34:E34)</f>
        <v>1</v>
      </c>
    </row>
    <row r="36" spans="1:5" s="16" customFormat="1" ht="15.75" outlineLevel="2" thickBot="1">
      <c r="A36" s="15" t="s">
        <v>30</v>
      </c>
      <c r="B36" s="15" t="s">
        <v>30</v>
      </c>
      <c r="C36" s="15">
        <v>347.72</v>
      </c>
      <c r="D36" s="15" t="s">
        <v>6</v>
      </c>
      <c r="E36" s="15">
        <v>4</v>
      </c>
    </row>
    <row r="37" spans="1:5" ht="15.75" outlineLevel="1" thickBot="1">
      <c r="A37" s="12" t="s">
        <v>48</v>
      </c>
      <c r="B37" s="11"/>
      <c r="C37" s="11">
        <f>SUBTOTAL(9,C36:C36)</f>
        <v>347.72</v>
      </c>
      <c r="D37" s="11"/>
      <c r="E37" s="11">
        <f>SUBTOTAL(9,E36:E36)</f>
        <v>4</v>
      </c>
    </row>
    <row r="38" spans="1:5" s="16" customFormat="1" ht="15.75" outlineLevel="2" thickBot="1">
      <c r="A38" s="15" t="s">
        <v>47</v>
      </c>
      <c r="B38" s="15" t="s">
        <v>47</v>
      </c>
      <c r="C38" s="15">
        <v>143.85</v>
      </c>
      <c r="D38" s="15" t="s">
        <v>6</v>
      </c>
      <c r="E38" s="15">
        <v>1</v>
      </c>
    </row>
    <row r="39" spans="1:5" ht="15.75" outlineLevel="1" thickBot="1">
      <c r="A39" s="12" t="s">
        <v>46</v>
      </c>
      <c r="B39" s="11"/>
      <c r="C39" s="11">
        <f>SUBTOTAL(9,C38:C38)</f>
        <v>143.85</v>
      </c>
      <c r="D39" s="11"/>
      <c r="E39" s="11">
        <f>SUBTOTAL(9,E38:E38)</f>
        <v>1</v>
      </c>
    </row>
    <row r="40" spans="1:5" s="16" customFormat="1" ht="15.75" outlineLevel="2" thickBot="1">
      <c r="A40" s="15" t="s">
        <v>34</v>
      </c>
      <c r="B40" s="15" t="s">
        <v>34</v>
      </c>
      <c r="C40" s="15">
        <v>5982.3</v>
      </c>
      <c r="D40" s="15" t="s">
        <v>7</v>
      </c>
      <c r="E40" s="15">
        <v>30</v>
      </c>
    </row>
    <row r="41" spans="1:5" ht="15.75" outlineLevel="1" thickBot="1">
      <c r="A41" s="12" t="s">
        <v>45</v>
      </c>
      <c r="B41" s="11"/>
      <c r="C41" s="11">
        <f>SUBTOTAL(9,C40:C40)</f>
        <v>5982.3</v>
      </c>
      <c r="D41" s="11"/>
      <c r="E41" s="11">
        <f>SUBTOTAL(9,E40:E40)</f>
        <v>30</v>
      </c>
    </row>
    <row r="42" spans="1:5" s="16" customFormat="1" ht="15.75" outlineLevel="2" thickBot="1">
      <c r="A42" s="15" t="s">
        <v>44</v>
      </c>
      <c r="B42" s="15" t="s">
        <v>44</v>
      </c>
      <c r="C42" s="15">
        <v>209.79</v>
      </c>
      <c r="D42" s="15" t="s">
        <v>7</v>
      </c>
      <c r="E42" s="15">
        <v>1</v>
      </c>
    </row>
    <row r="43" spans="1:5" ht="15.75" outlineLevel="1" thickBot="1">
      <c r="A43" s="12" t="s">
        <v>43</v>
      </c>
      <c r="B43" s="11"/>
      <c r="C43" s="11">
        <f>SUBTOTAL(9,C42:C42)</f>
        <v>209.79</v>
      </c>
      <c r="D43" s="11"/>
      <c r="E43" s="11">
        <f>SUBTOTAL(9,E42:E42)</f>
        <v>1</v>
      </c>
    </row>
    <row r="44" spans="1:5" s="16" customFormat="1" ht="15.75" outlineLevel="2" thickBot="1">
      <c r="A44" s="15" t="s">
        <v>42</v>
      </c>
      <c r="B44" s="15" t="s">
        <v>42</v>
      </c>
      <c r="C44" s="15">
        <v>192.47</v>
      </c>
      <c r="D44" s="15" t="s">
        <v>7</v>
      </c>
      <c r="E44" s="15">
        <v>0.5</v>
      </c>
    </row>
    <row r="45" spans="1:5" ht="15.75" outlineLevel="1" thickBot="1">
      <c r="A45" s="12" t="s">
        <v>41</v>
      </c>
      <c r="B45" s="11"/>
      <c r="C45" s="11">
        <f>SUBTOTAL(9,C44:C44)</f>
        <v>192.47</v>
      </c>
      <c r="D45" s="11"/>
      <c r="E45" s="11">
        <f>SUBTOTAL(9,E44:E44)</f>
        <v>0.5</v>
      </c>
    </row>
    <row r="46" spans="1:5" ht="15.75" thickBot="1">
      <c r="A46" s="12" t="s">
        <v>40</v>
      </c>
      <c r="B46" s="11"/>
      <c r="C46" s="11">
        <f>SUBTOTAL(9,C6:C44)</f>
        <v>43637.98</v>
      </c>
      <c r="D46" s="11"/>
      <c r="E46" s="11">
        <f>SUBTOTAL(9,E6:E44)</f>
        <v>15269.09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2018-03-15T01:07:55Z</cp:lastPrinted>
  <dcterms:created xsi:type="dcterms:W3CDTF">2016-03-18T02:51:51Z</dcterms:created>
  <dcterms:modified xsi:type="dcterms:W3CDTF">2019-02-28T02:45:00Z</dcterms:modified>
</cp:coreProperties>
</file>