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Лист1!$A$1:$E$63</definedName>
  </definedNames>
  <calcPr calcId="124519" calcMode="manual"/>
</workbook>
</file>

<file path=xl/calcChain.xml><?xml version="1.0" encoding="utf-8"?>
<calcChain xmlns="http://schemas.openxmlformats.org/spreadsheetml/2006/main">
  <c r="C62" i="1"/>
  <c r="C61"/>
  <c r="C12"/>
  <c r="C8"/>
  <c r="C63" s="1"/>
  <c r="C9"/>
  <c r="C50"/>
  <c r="C52"/>
  <c r="C42"/>
  <c r="C32"/>
  <c r="C28"/>
  <c r="C23"/>
  <c r="C20"/>
  <c r="C7" i="4"/>
  <c r="E7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1"/>
  <c r="E31"/>
  <c r="C33"/>
  <c r="E33"/>
  <c r="C35"/>
  <c r="E35"/>
  <c r="C37"/>
  <c r="E37"/>
  <c r="C39"/>
  <c r="E39"/>
  <c r="C41"/>
  <c r="E41"/>
  <c r="C43"/>
  <c r="E43"/>
  <c r="C45"/>
  <c r="E45"/>
  <c r="C47"/>
  <c r="E47"/>
  <c r="C49"/>
  <c r="E49"/>
  <c r="C51"/>
  <c r="E51"/>
  <c r="C53"/>
  <c r="E53"/>
  <c r="C55"/>
  <c r="E55"/>
  <c r="C57"/>
  <c r="E57"/>
  <c r="C59"/>
  <c r="E59"/>
  <c r="C61"/>
  <c r="E61"/>
  <c r="C63"/>
  <c r="E63"/>
  <c r="C65"/>
  <c r="E65"/>
  <c r="C66"/>
  <c r="E66"/>
  <c r="C11" i="1"/>
  <c r="C44" l="1"/>
  <c r="C47" l="1"/>
  <c r="C17"/>
  <c r="C14"/>
  <c r="C60" s="1"/>
  <c r="C59" l="1"/>
  <c r="C58" s="1"/>
  <c r="B32" l="1"/>
  <c r="B52"/>
  <c r="B42"/>
  <c r="B40"/>
  <c r="B39" l="1"/>
  <c r="B59"/>
  <c r="B58" s="1"/>
  <c r="B50"/>
  <c r="B47"/>
  <c r="B44"/>
  <c r="B41"/>
  <c r="B20"/>
  <c r="B17"/>
  <c r="B14"/>
  <c r="B60" l="1"/>
</calcChain>
</file>

<file path=xl/sharedStrings.xml><?xml version="1.0" encoding="utf-8"?>
<sst xmlns="http://schemas.openxmlformats.org/spreadsheetml/2006/main" count="258" uniqueCount="132">
  <si>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</si>
  <si>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</si>
  <si>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</si>
  <si>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</si>
  <si>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</si>
  <si>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</si>
  <si>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</si>
  <si>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</si>
  <si>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</si>
  <si>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</si>
  <si>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</si>
  <si>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</si>
  <si>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</si>
  <si>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</si>
  <si>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</si>
  <si>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</si>
  <si>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</si>
  <si>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</si>
  <si>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</si>
  <si>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</si>
  <si>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</si>
  <si>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</si>
  <si>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</si>
  <si>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</si>
  <si>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</si>
  <si>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</si>
  <si>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</si>
  <si>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</si>
  <si>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</si>
  <si>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период: 01.01.2016-31.12.2016</t>
  </si>
  <si>
    <t xml:space="preserve">Годовая фактическая стоимость работ (услуг) 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</si>
  <si>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</si>
  <si>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</si>
  <si>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</si>
  <si>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1 стояк</t>
  </si>
  <si>
    <t>Адрес: ул. Кирова, д. 3</t>
  </si>
  <si>
    <t>Выезд а/машины по заявке</t>
  </si>
  <si>
    <t>выезд</t>
  </si>
  <si>
    <t>осмотр подвала</t>
  </si>
  <si>
    <t>раз</t>
  </si>
  <si>
    <t>Общий итог</t>
  </si>
  <si>
    <t>утепление трубопроводов минеральной ватой с последубщим обер Итог</t>
  </si>
  <si>
    <t>утепление трубопроводов минеральной ватой с послед</t>
  </si>
  <si>
    <t>утепление трубопроводов минеральной ватой с последубщим обер</t>
  </si>
  <si>
    <t>устройство бетонных оснований(отмостка,полы,ступени и т.д.) Итог</t>
  </si>
  <si>
    <t>устройство бетонных оснований(отмостка,полы,ступен</t>
  </si>
  <si>
    <t>устройство бетонных оснований(отмостка,полы,ступени и т.д.)</t>
  </si>
  <si>
    <t>сброс воздуха со стояков отопления Итог</t>
  </si>
  <si>
    <t>сброс воздуха со стояков отопления</t>
  </si>
  <si>
    <t>сброс воздуха с системы отопления Итог</t>
  </si>
  <si>
    <t>сброс воздуха с системы отопления</t>
  </si>
  <si>
    <t>осмотр подвала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</si>
  <si>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</si>
  <si>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</si>
  <si>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</si>
  <si>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</si>
  <si>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</si>
  <si>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</si>
  <si>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</si>
  <si>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</si>
  <si>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</si>
  <si>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</si>
  <si>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</si>
  <si>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вентпродухов изовером и монтажной пеной Итог</t>
  </si>
  <si>
    <t>Утепление вентпродухов изовером и монтажной пеной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</si>
  <si>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</si>
  <si>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</si>
  <si>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</si>
  <si>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</si>
  <si>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</si>
  <si>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</si>
  <si>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кв.2018 г. К=0,6 Итог</t>
  </si>
  <si>
    <t>Уборка придомовой территории 3,4 кв.2018 г. К=0,6</t>
  </si>
  <si>
    <t>Уборка придомовой территории 1,2 кв. 2018 г. коэф. 06 Итог</t>
  </si>
  <si>
    <t>Уборка придомовой территории 1,2 кв. 2018 г. коэф.</t>
  </si>
  <si>
    <t>Уборка придомовой территории 1,2 кв. 2018 г. коэф. 06</t>
  </si>
  <si>
    <t>Уборка МОП 3,4 кв. 2018 г.К=0,6 Итог</t>
  </si>
  <si>
    <t>Уборка МОП 3,4 кв. 2018 г.К=0,6</t>
  </si>
  <si>
    <t>Уборка МОП 1,2 кв. 2018 г. коэф. 0,6 Итог</t>
  </si>
  <si>
    <t>Уборка МОП 1,2 кв. 2018 г. коэф. 0,6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</si>
  <si>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</si>
  <si>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</si>
  <si>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</si>
  <si>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</si>
  <si>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</si>
  <si>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</si>
  <si>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 0,6 Итог</t>
  </si>
  <si>
    <t>Содержание ДРС 3,4 кв. 2018 г. к= 0,6</t>
  </si>
  <si>
    <t>Содержание ДРС 1,2 кв. 2018 г. коэф. 0,6 Итог</t>
  </si>
  <si>
    <t>Содержание ДРС 1,2 кв. 2018 г. коэф. 0,6</t>
  </si>
  <si>
    <t>Протяжка контактов на электроприборах (выкл., эл. счетчиков, Итог</t>
  </si>
  <si>
    <t>Протяжка контактов на электроприборах (выкл., эл.</t>
  </si>
  <si>
    <t>Протяжка контактов на электроприборах (выкл., эл. счетчиков,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</si>
  <si>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</si>
  <si>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</si>
  <si>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</si>
  <si>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</si>
  <si>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</si>
  <si>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</si>
  <si>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Исполнение заявок не связанных с ремонтом (проверка правильн Итог</t>
  </si>
  <si>
    <t>Закрытие слухового окна деревянным щитом с его изготовлением Итог</t>
  </si>
  <si>
    <t>Закрытие слухового окна деревянным щитом с его изг</t>
  </si>
  <si>
    <t>Закрытие слухового окна деревянным щитом с его изготовлением</t>
  </si>
  <si>
    <t>Завоз плодородной земли позаявочно Итог</t>
  </si>
  <si>
    <t>1 кг</t>
  </si>
  <si>
    <t>Завоз плодородной земли позаявочно</t>
  </si>
  <si>
    <t>Дератизация Итог</t>
  </si>
  <si>
    <t>Дератизация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</si>
  <si>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</si>
  <si>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</si>
  <si>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</si>
  <si>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</si>
  <si>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</si>
  <si>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</si>
  <si>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</si>
  <si>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</si>
  <si>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</si>
  <si>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КИРОВА ул. д.3  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</si>
  <si>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</si>
  <si>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</si>
  <si>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</si>
  <si>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</si>
  <si>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</si>
  <si>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</si>
  <si>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</si>
  <si>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</si>
  <si>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</si>
  <si>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</si>
  <si>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ПАО "Сбербанк России"</t>
  </si>
  <si>
    <t>Расходы по снятию показаний с ИПУ по электроэнергии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</si>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</sst>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6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3" xfId="0" applyFill="1" applyBorder="1"/>
    <xf numFmtId="0" fontId="14" fillId="0" borderId="3" xfId="0" applyFont="1" applyFill="1" applyBorder="1"/>
    <xf numFmtId="0" fontId="14" fillId="0" borderId="3" xfId="0" applyNumberFormat="1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43" fontId="13" fillId="3" borderId="2" xfId="3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3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43" fontId="8" fillId="3" borderId="2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164" fontId="13" fillId="3" borderId="2" xfId="1" applyNumberFormat="1" applyFont="1" applyFill="1" applyBorder="1" applyAlignment="1">
      <alignment horizontal="center" vertical="center" wrapText="1"/>
    </xf>
    <xf numFmtId="43" fontId="15" fillId="3" borderId="2" xfId="3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workbookViewId="0">
      <selection activeCell="A8" sqref="A8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50" t="s">
        <v>9</v>
      </c>
      <c r="B1" s="50"/>
      <c r="C1" s="50"/>
      <c r="D1" s="50"/>
      <c r="E1" s="50"/>
    </row>
    <row r="2" spans="1:5" s="9" customFormat="1" ht="15.75">
      <c r="A2" s="19" t="s">
        <v>35</v>
      </c>
      <c r="B2" s="20" t="s">
        <v>29</v>
      </c>
      <c r="C2" s="52" t="s">
        <v>119</v>
      </c>
      <c r="D2" s="52"/>
      <c r="E2" s="52"/>
    </row>
    <row r="3" spans="1:5" ht="57">
      <c r="A3" s="21" t="s">
        <v>3</v>
      </c>
      <c r="B3" s="22" t="s">
        <v>0</v>
      </c>
      <c r="C3" s="23" t="s">
        <v>30</v>
      </c>
      <c r="D3" s="24" t="s">
        <v>1</v>
      </c>
      <c r="E3" s="25" t="s">
        <v>2</v>
      </c>
    </row>
    <row r="4" spans="1:5">
      <c r="A4" s="14" t="s">
        <v>120</v>
      </c>
      <c r="B4" s="22"/>
      <c r="C4" s="26">
        <v>-525788.62579999992</v>
      </c>
      <c r="D4" s="24"/>
      <c r="E4" s="25"/>
    </row>
    <row r="5" spans="1:5">
      <c r="A5" s="53" t="s">
        <v>127</v>
      </c>
      <c r="B5" s="54"/>
      <c r="C5" s="54"/>
      <c r="D5" s="54"/>
      <c r="E5" s="55"/>
    </row>
    <row r="6" spans="1:5">
      <c r="A6" s="14" t="s">
        <v>121</v>
      </c>
      <c r="B6" s="22"/>
      <c r="C6" s="26">
        <v>304078.40000000002</v>
      </c>
      <c r="D6" s="24"/>
      <c r="E6" s="25"/>
    </row>
    <row r="7" spans="1:5">
      <c r="A7" s="14" t="s">
        <v>122</v>
      </c>
      <c r="B7" s="22"/>
      <c r="C7" s="26">
        <v>284455.81</v>
      </c>
      <c r="D7" s="24"/>
      <c r="E7" s="25"/>
    </row>
    <row r="8" spans="1:5">
      <c r="A8" s="14" t="s">
        <v>131</v>
      </c>
      <c r="B8" s="22"/>
      <c r="C8" s="26">
        <f>C7-C6</f>
        <v>-19622.590000000026</v>
      </c>
      <c r="D8" s="24"/>
      <c r="E8" s="25"/>
    </row>
    <row r="9" spans="1:5">
      <c r="A9" s="27" t="s">
        <v>10</v>
      </c>
      <c r="B9" s="22"/>
      <c r="C9" s="26">
        <f>C11+C10</f>
        <v>43941.78</v>
      </c>
      <c r="D9" s="24"/>
      <c r="E9" s="25"/>
    </row>
    <row r="10" spans="1:5">
      <c r="A10" s="28" t="s">
        <v>128</v>
      </c>
      <c r="B10" s="47"/>
      <c r="C10" s="29">
        <v>39184.019999999997</v>
      </c>
      <c r="D10" s="24"/>
      <c r="E10" s="48"/>
    </row>
    <row r="11" spans="1:5">
      <c r="A11" s="28" t="s">
        <v>11</v>
      </c>
      <c r="B11" s="22"/>
      <c r="C11" s="29">
        <f>396.48*12</f>
        <v>4757.76</v>
      </c>
      <c r="D11" s="24"/>
      <c r="E11" s="25"/>
    </row>
    <row r="12" spans="1:5">
      <c r="A12" s="17" t="s">
        <v>123</v>
      </c>
      <c r="B12" s="30"/>
      <c r="C12" s="31">
        <f>C6+C9</f>
        <v>348020.18000000005</v>
      </c>
      <c r="D12" s="32"/>
      <c r="E12" s="33"/>
    </row>
    <row r="13" spans="1:5">
      <c r="A13" s="51" t="s">
        <v>12</v>
      </c>
      <c r="B13" s="51"/>
      <c r="C13" s="51"/>
      <c r="D13" s="51"/>
      <c r="E13" s="51"/>
    </row>
    <row r="14" spans="1:5" ht="15.75" thickBot="1">
      <c r="A14" s="18" t="s">
        <v>13</v>
      </c>
      <c r="B14" s="30" t="e">
        <f>#REF!</f>
        <v>#REF!</v>
      </c>
      <c r="C14" s="31">
        <f>C15+C16</f>
        <v>57679.130000000005</v>
      </c>
      <c r="D14" s="32"/>
      <c r="E14" s="33"/>
    </row>
    <row r="15" spans="1:5" s="16" customFormat="1" ht="15.75" outlineLevel="2" thickBot="1">
      <c r="A15" s="34" t="s">
        <v>70</v>
      </c>
      <c r="B15" s="34" t="s">
        <v>69</v>
      </c>
      <c r="C15" s="34">
        <v>29855.59</v>
      </c>
      <c r="D15" s="49" t="s">
        <v>5</v>
      </c>
      <c r="E15" s="49">
        <v>7815.6</v>
      </c>
    </row>
    <row r="16" spans="1:5" s="16" customFormat="1" ht="15.75" outlineLevel="2" thickBot="1">
      <c r="A16" s="34" t="s">
        <v>67</v>
      </c>
      <c r="B16" s="34" t="s">
        <v>66</v>
      </c>
      <c r="C16" s="34">
        <v>27823.54</v>
      </c>
      <c r="D16" s="49" t="s">
        <v>5</v>
      </c>
      <c r="E16" s="49">
        <v>7815.6</v>
      </c>
    </row>
    <row r="17" spans="1:6" ht="29.25" thickBot="1">
      <c r="A17" s="18" t="s">
        <v>14</v>
      </c>
      <c r="B17" s="30" t="str">
        <f>B19</f>
        <v>Уборка МОП 3,4 кв. 2018 г.К=0,6</v>
      </c>
      <c r="C17" s="31">
        <f>C19+C18</f>
        <v>18522.96</v>
      </c>
      <c r="D17" s="32"/>
      <c r="E17" s="33"/>
    </row>
    <row r="18" spans="1:6" s="16" customFormat="1" ht="15.75" outlineLevel="2" thickBot="1">
      <c r="A18" s="34" t="s">
        <v>79</v>
      </c>
      <c r="B18" s="34" t="s">
        <v>79</v>
      </c>
      <c r="C18" s="34">
        <v>8362.68</v>
      </c>
      <c r="D18" s="49" t="s">
        <v>5</v>
      </c>
      <c r="E18" s="49">
        <v>7815.6</v>
      </c>
    </row>
    <row r="19" spans="1:6" s="16" customFormat="1" ht="15.75" outlineLevel="2" thickBot="1">
      <c r="A19" s="34" t="s">
        <v>77</v>
      </c>
      <c r="B19" s="34" t="s">
        <v>77</v>
      </c>
      <c r="C19" s="34">
        <v>10160.280000000001</v>
      </c>
      <c r="D19" s="49" t="s">
        <v>5</v>
      </c>
      <c r="E19" s="49">
        <v>7815.6</v>
      </c>
    </row>
    <row r="20" spans="1:6" ht="15.75" thickBot="1">
      <c r="A20" s="18" t="s">
        <v>15</v>
      </c>
      <c r="B20" s="35" t="e">
        <f>B21+B22</f>
        <v>#VALUE!</v>
      </c>
      <c r="C20" s="31">
        <f>C21+C22</f>
        <v>39274</v>
      </c>
      <c r="D20" s="36"/>
      <c r="E20" s="46"/>
    </row>
    <row r="21" spans="1:6" s="16" customFormat="1" ht="15.75" outlineLevel="2" thickBot="1">
      <c r="A21" s="34" t="s">
        <v>112</v>
      </c>
      <c r="B21" s="34" t="s">
        <v>112</v>
      </c>
      <c r="C21" s="34">
        <v>20121.2</v>
      </c>
      <c r="D21" s="49" t="s">
        <v>16</v>
      </c>
      <c r="E21" s="49">
        <v>374</v>
      </c>
    </row>
    <row r="22" spans="1:6" s="16" customFormat="1" ht="15.75" outlineLevel="2" thickBot="1">
      <c r="A22" s="34" t="s">
        <v>110</v>
      </c>
      <c r="B22" s="34" t="s">
        <v>110</v>
      </c>
      <c r="C22" s="34">
        <v>19152.8</v>
      </c>
      <c r="D22" s="49" t="s">
        <v>16</v>
      </c>
      <c r="E22" s="49">
        <v>356</v>
      </c>
    </row>
    <row r="23" spans="1:6" ht="43.5" thickBot="1">
      <c r="A23" s="18" t="s">
        <v>17</v>
      </c>
      <c r="B23" s="30"/>
      <c r="C23" s="31">
        <f>SUM(C24:C27)</f>
        <v>3173.13</v>
      </c>
      <c r="D23" s="32"/>
      <c r="E23" s="33"/>
    </row>
    <row r="24" spans="1:6" s="16" customFormat="1" ht="15.75" outlineLevel="2" thickBot="1">
      <c r="A24" s="34" t="s">
        <v>62</v>
      </c>
      <c r="B24" s="34" t="s">
        <v>62</v>
      </c>
      <c r="C24" s="34">
        <v>593.98</v>
      </c>
      <c r="D24" s="49" t="s">
        <v>5</v>
      </c>
      <c r="E24" s="49">
        <v>7815.6</v>
      </c>
    </row>
    <row r="25" spans="1:6" s="16" customFormat="1" ht="15.75" outlineLevel="2" thickBot="1">
      <c r="A25" s="34" t="s">
        <v>60</v>
      </c>
      <c r="B25" s="34" t="s">
        <v>59</v>
      </c>
      <c r="C25" s="34">
        <v>625.25</v>
      </c>
      <c r="D25" s="49" t="s">
        <v>5</v>
      </c>
      <c r="E25" s="49">
        <v>7815.6</v>
      </c>
    </row>
    <row r="26" spans="1:6" s="16" customFormat="1" ht="15.75" outlineLevel="2" thickBot="1">
      <c r="A26" s="34" t="s">
        <v>57</v>
      </c>
      <c r="B26" s="34" t="s">
        <v>56</v>
      </c>
      <c r="C26" s="34">
        <v>1094.18</v>
      </c>
      <c r="D26" s="49" t="s">
        <v>5</v>
      </c>
      <c r="E26" s="49">
        <v>7815.6</v>
      </c>
    </row>
    <row r="27" spans="1:6" s="16" customFormat="1" ht="15.75" outlineLevel="2" thickBot="1">
      <c r="A27" s="34" t="s">
        <v>54</v>
      </c>
      <c r="B27" s="34" t="s">
        <v>53</v>
      </c>
      <c r="C27" s="34">
        <v>859.72</v>
      </c>
      <c r="D27" s="49" t="s">
        <v>5</v>
      </c>
      <c r="E27" s="49">
        <v>7815.6</v>
      </c>
    </row>
    <row r="28" spans="1:6" ht="43.5" outlineLevel="1" thickBot="1">
      <c r="A28" s="18" t="s">
        <v>18</v>
      </c>
      <c r="B28" s="37"/>
      <c r="C28" s="38">
        <f>SUM(C29:C31)</f>
        <v>7165.76</v>
      </c>
      <c r="D28" s="39"/>
      <c r="E28" s="39"/>
    </row>
    <row r="29" spans="1:6" s="16" customFormat="1" ht="15.75" outlineLevel="2" thickBot="1">
      <c r="A29" s="34" t="s">
        <v>102</v>
      </c>
      <c r="B29" s="34" t="s">
        <v>101</v>
      </c>
      <c r="C29" s="34">
        <v>5697.48</v>
      </c>
      <c r="D29" s="49" t="s">
        <v>6</v>
      </c>
      <c r="E29" s="49">
        <v>6</v>
      </c>
    </row>
    <row r="30" spans="1:6" s="16" customFormat="1" ht="15.75" outlineLevel="2" thickBot="1">
      <c r="A30" s="34" t="s">
        <v>92</v>
      </c>
      <c r="B30" s="34" t="s">
        <v>91</v>
      </c>
      <c r="C30" s="34">
        <v>275.10000000000002</v>
      </c>
      <c r="D30" s="49" t="s">
        <v>6</v>
      </c>
      <c r="E30" s="49">
        <v>1</v>
      </c>
    </row>
    <row r="31" spans="1:6" s="16" customFormat="1" ht="15.75" outlineLevel="2" thickBot="1">
      <c r="A31" s="34" t="s">
        <v>46</v>
      </c>
      <c r="B31" s="34" t="s">
        <v>45</v>
      </c>
      <c r="C31" s="34">
        <v>1193.18</v>
      </c>
      <c r="D31" s="49" t="s">
        <v>5</v>
      </c>
      <c r="E31" s="49">
        <v>0.5</v>
      </c>
    </row>
    <row r="32" spans="1:6" ht="43.5" thickBot="1">
      <c r="A32" s="18" t="s">
        <v>19</v>
      </c>
      <c r="B32" s="30">
        <f>SUM(B33:B38)</f>
        <v>0</v>
      </c>
      <c r="C32" s="31">
        <f>SUM(C33:C38)</f>
        <v>7376.0499999999993</v>
      </c>
      <c r="D32" s="32"/>
      <c r="E32" s="33"/>
      <c r="F32" s="5" t="s">
        <v>4</v>
      </c>
    </row>
    <row r="33" spans="1:5" s="16" customFormat="1" ht="15.75" outlineLevel="2" thickBot="1">
      <c r="A33" s="34" t="s">
        <v>36</v>
      </c>
      <c r="B33" s="34" t="s">
        <v>36</v>
      </c>
      <c r="C33" s="34">
        <v>969.06</v>
      </c>
      <c r="D33" s="49" t="s">
        <v>37</v>
      </c>
      <c r="E33" s="49">
        <v>2</v>
      </c>
    </row>
    <row r="34" spans="1:5" s="16" customFormat="1" ht="15.75" outlineLevel="2" thickBot="1">
      <c r="A34" s="34" t="s">
        <v>38</v>
      </c>
      <c r="B34" s="34" t="s">
        <v>38</v>
      </c>
      <c r="C34" s="34">
        <v>1620.84</v>
      </c>
      <c r="D34" s="49" t="s">
        <v>39</v>
      </c>
      <c r="E34" s="49">
        <v>6</v>
      </c>
    </row>
    <row r="35" spans="1:5" s="16" customFormat="1" ht="15.75" outlineLevel="2" thickBot="1">
      <c r="A35" s="34" t="s">
        <v>31</v>
      </c>
      <c r="B35" s="34" t="s">
        <v>32</v>
      </c>
      <c r="C35" s="34">
        <v>275.10000000000002</v>
      </c>
      <c r="D35" s="49" t="s">
        <v>33</v>
      </c>
      <c r="E35" s="49">
        <v>1</v>
      </c>
    </row>
    <row r="36" spans="1:5" s="16" customFormat="1" ht="15.75" outlineLevel="2" thickBot="1">
      <c r="A36" s="34" t="s">
        <v>50</v>
      </c>
      <c r="B36" s="34" t="s">
        <v>50</v>
      </c>
      <c r="C36" s="34">
        <v>621.53</v>
      </c>
      <c r="D36" s="49" t="s">
        <v>34</v>
      </c>
      <c r="E36" s="49">
        <v>1</v>
      </c>
    </row>
    <row r="37" spans="1:5" s="16" customFormat="1" ht="15.75" outlineLevel="2" thickBot="1">
      <c r="A37" s="34" t="s">
        <v>48</v>
      </c>
      <c r="B37" s="34" t="s">
        <v>48</v>
      </c>
      <c r="C37" s="34">
        <v>2486.12</v>
      </c>
      <c r="D37" s="49" t="s">
        <v>34</v>
      </c>
      <c r="E37" s="49">
        <v>4</v>
      </c>
    </row>
    <row r="38" spans="1:5" s="16" customFormat="1" ht="15.75" outlineLevel="2" thickBot="1">
      <c r="A38" s="34" t="s">
        <v>43</v>
      </c>
      <c r="B38" s="34" t="s">
        <v>42</v>
      </c>
      <c r="C38" s="34">
        <v>1403.4</v>
      </c>
      <c r="D38" s="49" t="s">
        <v>7</v>
      </c>
      <c r="E38" s="49">
        <v>10</v>
      </c>
    </row>
    <row r="39" spans="1:5" ht="28.5">
      <c r="A39" s="18" t="s">
        <v>20</v>
      </c>
      <c r="B39" s="30" t="e">
        <f>#REF!+#REF!</f>
        <v>#REF!</v>
      </c>
      <c r="C39" s="31">
        <v>0</v>
      </c>
      <c r="D39" s="32"/>
      <c r="E39" s="33"/>
    </row>
    <row r="40" spans="1:5" ht="28.5">
      <c r="A40" s="18" t="s">
        <v>21</v>
      </c>
      <c r="B40" s="30" t="e">
        <f>SUM(#REF!)</f>
        <v>#REF!</v>
      </c>
      <c r="C40" s="31">
        <v>0</v>
      </c>
      <c r="D40" s="32"/>
      <c r="E40" s="33"/>
    </row>
    <row r="41" spans="1:5" ht="28.5">
      <c r="A41" s="18" t="s">
        <v>22</v>
      </c>
      <c r="B41" s="30" t="e">
        <f>#REF!</f>
        <v>#REF!</v>
      </c>
      <c r="C41" s="31">
        <v>0</v>
      </c>
      <c r="D41" s="32"/>
      <c r="E41" s="33"/>
    </row>
    <row r="42" spans="1:5" ht="29.25" thickBot="1">
      <c r="A42" s="18" t="s">
        <v>23</v>
      </c>
      <c r="B42" s="30" t="e">
        <f>#REF!+#REF!</f>
        <v>#REF!</v>
      </c>
      <c r="C42" s="31">
        <f>C43</f>
        <v>4589.3</v>
      </c>
      <c r="D42" s="32"/>
      <c r="E42" s="33"/>
    </row>
    <row r="43" spans="1:5" s="16" customFormat="1" ht="15.75" outlineLevel="2" thickBot="1">
      <c r="A43" s="34" t="s">
        <v>64</v>
      </c>
      <c r="B43" s="34" t="s">
        <v>64</v>
      </c>
      <c r="C43" s="34">
        <v>4589.3</v>
      </c>
      <c r="D43" s="49" t="s">
        <v>6</v>
      </c>
      <c r="E43" s="49">
        <v>10</v>
      </c>
    </row>
    <row r="44" spans="1:5" ht="29.25" thickBot="1">
      <c r="A44" s="18" t="s">
        <v>24</v>
      </c>
      <c r="B44" s="30" t="str">
        <f>B46</f>
        <v>Тех.обслуживание газового оборудования.К= 0,6;0,8;</v>
      </c>
      <c r="C44" s="31">
        <f>C46+C45</f>
        <v>3126.24</v>
      </c>
      <c r="D44" s="32"/>
      <c r="E44" s="33"/>
    </row>
    <row r="45" spans="1:5" s="16" customFormat="1" ht="15.75" outlineLevel="2" thickBot="1">
      <c r="A45" s="34" t="s">
        <v>85</v>
      </c>
      <c r="B45" s="34" t="s">
        <v>84</v>
      </c>
      <c r="C45" s="34">
        <v>1484.96</v>
      </c>
      <c r="D45" s="49" t="s">
        <v>5</v>
      </c>
      <c r="E45" s="49">
        <v>7815.6</v>
      </c>
    </row>
    <row r="46" spans="1:5" s="16" customFormat="1" ht="15.75" outlineLevel="2" thickBot="1">
      <c r="A46" s="34" t="s">
        <v>82</v>
      </c>
      <c r="B46" s="34" t="s">
        <v>81</v>
      </c>
      <c r="C46" s="34">
        <v>1641.28</v>
      </c>
      <c r="D46" s="49" t="s">
        <v>5</v>
      </c>
      <c r="E46" s="49">
        <v>7815.6</v>
      </c>
    </row>
    <row r="47" spans="1:5" ht="29.25" thickBot="1">
      <c r="A47" s="18" t="s">
        <v>25</v>
      </c>
      <c r="B47" s="30" t="e">
        <f>B48+#REF!</f>
        <v>#VALUE!</v>
      </c>
      <c r="C47" s="31">
        <f>C48+C49</f>
        <v>9222.41</v>
      </c>
      <c r="D47" s="32"/>
      <c r="E47" s="33"/>
    </row>
    <row r="48" spans="1:5" s="16" customFormat="1" ht="15.75" outlineLevel="2" thickBot="1">
      <c r="A48" s="34" t="s">
        <v>89</v>
      </c>
      <c r="B48" s="34" t="s">
        <v>89</v>
      </c>
      <c r="C48" s="34">
        <v>3673.33</v>
      </c>
      <c r="D48" s="49" t="s">
        <v>5</v>
      </c>
      <c r="E48" s="49">
        <v>7815.6</v>
      </c>
    </row>
    <row r="49" spans="1:5" s="16" customFormat="1" ht="15.75" outlineLevel="2" thickBot="1">
      <c r="A49" s="34" t="s">
        <v>87</v>
      </c>
      <c r="B49" s="34" t="s">
        <v>87</v>
      </c>
      <c r="C49" s="34">
        <v>5549.08</v>
      </c>
      <c r="D49" s="49" t="s">
        <v>5</v>
      </c>
      <c r="E49" s="49">
        <v>7815.6</v>
      </c>
    </row>
    <row r="50" spans="1:5" ht="43.5" thickBot="1">
      <c r="A50" s="18" t="s">
        <v>26</v>
      </c>
      <c r="B50" s="30" t="e">
        <f>#REF!</f>
        <v>#REF!</v>
      </c>
      <c r="C50" s="31">
        <f>C51</f>
        <v>987.84</v>
      </c>
      <c r="D50" s="32"/>
      <c r="E50" s="33"/>
    </row>
    <row r="51" spans="1:5" s="16" customFormat="1" ht="15.75" outlineLevel="2" thickBot="1">
      <c r="A51" s="34" t="s">
        <v>107</v>
      </c>
      <c r="B51" s="34" t="s">
        <v>107</v>
      </c>
      <c r="C51" s="34">
        <v>987.84</v>
      </c>
      <c r="D51" s="49" t="s">
        <v>5</v>
      </c>
      <c r="E51" s="49">
        <v>686</v>
      </c>
    </row>
    <row r="52" spans="1:5" ht="57.75" thickBot="1">
      <c r="A52" s="18" t="s">
        <v>27</v>
      </c>
      <c r="B52" s="30">
        <f>SUM(B53:B53)</f>
        <v>0</v>
      </c>
      <c r="C52" s="31">
        <f>SUM(C53:C57)</f>
        <v>36475.93</v>
      </c>
      <c r="D52" s="32"/>
      <c r="E52" s="33"/>
    </row>
    <row r="53" spans="1:5" s="16" customFormat="1" ht="15.75" outlineLevel="2" thickBot="1">
      <c r="A53" s="34" t="s">
        <v>105</v>
      </c>
      <c r="B53" s="34" t="s">
        <v>105</v>
      </c>
      <c r="C53" s="34">
        <v>882</v>
      </c>
      <c r="D53" s="49" t="s">
        <v>104</v>
      </c>
      <c r="E53" s="49">
        <v>120</v>
      </c>
    </row>
    <row r="54" spans="1:5" s="16" customFormat="1" ht="15.75" outlineLevel="2" thickBot="1">
      <c r="A54" s="34" t="s">
        <v>98</v>
      </c>
      <c r="B54" s="34" t="s">
        <v>97</v>
      </c>
      <c r="C54" s="34">
        <v>132.87</v>
      </c>
      <c r="D54" s="49" t="s">
        <v>5</v>
      </c>
      <c r="E54" s="49">
        <v>7815.6</v>
      </c>
    </row>
    <row r="55" spans="1:5" s="16" customFormat="1" ht="15.75" outlineLevel="2" thickBot="1">
      <c r="A55" s="34" t="s">
        <v>95</v>
      </c>
      <c r="B55" s="34" t="s">
        <v>94</v>
      </c>
      <c r="C55" s="34">
        <v>132.87</v>
      </c>
      <c r="D55" s="49" t="s">
        <v>5</v>
      </c>
      <c r="E55" s="49">
        <v>7815.6</v>
      </c>
    </row>
    <row r="56" spans="1:5" s="16" customFormat="1" ht="15.75" outlineLevel="2" thickBot="1">
      <c r="A56" s="34" t="s">
        <v>75</v>
      </c>
      <c r="B56" s="34" t="s">
        <v>74</v>
      </c>
      <c r="C56" s="34">
        <v>18835.62</v>
      </c>
      <c r="D56" s="49" t="s">
        <v>5</v>
      </c>
      <c r="E56" s="49">
        <v>7815.6</v>
      </c>
    </row>
    <row r="57" spans="1:5" s="16" customFormat="1" ht="15.75" outlineLevel="2" thickBot="1">
      <c r="A57" s="34" t="s">
        <v>72</v>
      </c>
      <c r="B57" s="34" t="s">
        <v>72</v>
      </c>
      <c r="C57" s="34">
        <v>16492.57</v>
      </c>
      <c r="D57" s="49" t="s">
        <v>5</v>
      </c>
      <c r="E57" s="49">
        <v>6597.03</v>
      </c>
    </row>
    <row r="58" spans="1:5">
      <c r="A58" s="18" t="s">
        <v>28</v>
      </c>
      <c r="B58" s="30">
        <f>B59</f>
        <v>1627.1186440677966</v>
      </c>
      <c r="C58" s="31">
        <f>C59</f>
        <v>1920</v>
      </c>
      <c r="D58" s="32"/>
      <c r="E58" s="33"/>
    </row>
    <row r="59" spans="1:5" ht="30">
      <c r="A59" s="40" t="s">
        <v>129</v>
      </c>
      <c r="B59" s="35">
        <f>C59/1.18</f>
        <v>1627.1186440677966</v>
      </c>
      <c r="C59" s="41">
        <f>E59*5*12</f>
        <v>1920</v>
      </c>
      <c r="D59" s="42" t="s">
        <v>8</v>
      </c>
      <c r="E59" s="36">
        <v>32</v>
      </c>
    </row>
    <row r="60" spans="1:5">
      <c r="A60" s="17" t="s">
        <v>124</v>
      </c>
      <c r="B60" s="43" t="e">
        <f>B14+B17+B20+#REF!+B32+B39+B40+B41+B42+B44+B47+B50+B52+B58</f>
        <v>#REF!</v>
      </c>
      <c r="C60" s="31">
        <f>C14+C17+C20+C23+C28+C32+C39+C40+C41+C42+C44+C47+C50+C52</f>
        <v>187592.74999999997</v>
      </c>
      <c r="D60" s="44"/>
      <c r="E60" s="33"/>
    </row>
    <row r="61" spans="1:5">
      <c r="A61" s="17" t="s">
        <v>125</v>
      </c>
      <c r="B61" s="45"/>
      <c r="C61" s="31">
        <f>C60*1.18+C58</f>
        <v>223279.44499999995</v>
      </c>
      <c r="D61" s="32"/>
      <c r="E61" s="33"/>
    </row>
    <row r="62" spans="1:5">
      <c r="A62" s="17" t="s">
        <v>126</v>
      </c>
      <c r="B62" s="45"/>
      <c r="C62" s="31">
        <f>C4+C6+C9-C61</f>
        <v>-401047.89079999982</v>
      </c>
      <c r="D62" s="32"/>
      <c r="E62" s="33"/>
    </row>
    <row r="63" spans="1:5" ht="28.5">
      <c r="A63" s="18" t="s">
        <v>130</v>
      </c>
      <c r="B63" s="30"/>
      <c r="C63" s="31">
        <f>C62+C8</f>
        <v>-420670.48079999984</v>
      </c>
      <c r="D63" s="32"/>
      <c r="E63" s="33"/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6"/>
  <sheetViews>
    <sheetView workbookViewId="0">
      <selection activeCell="A12" sqref="A12:XFD12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118</v>
      </c>
    </row>
    <row r="3" spans="1:5">
      <c r="A3" t="s">
        <v>117</v>
      </c>
    </row>
    <row r="4" spans="1:5" ht="15.75" thickBot="1"/>
    <row r="5" spans="1:5" ht="15.75" thickBot="1">
      <c r="A5" s="13"/>
      <c r="B5" s="13" t="s">
        <v>116</v>
      </c>
      <c r="C5" s="13" t="s">
        <v>115</v>
      </c>
      <c r="D5" s="13" t="s">
        <v>114</v>
      </c>
      <c r="E5" s="13" t="s">
        <v>113</v>
      </c>
    </row>
    <row r="6" spans="1:5" s="16" customFormat="1" ht="15.75" outlineLevel="2" thickBot="1">
      <c r="A6" s="15" t="s">
        <v>112</v>
      </c>
      <c r="B6" s="15" t="s">
        <v>112</v>
      </c>
      <c r="C6" s="15">
        <v>20121.2</v>
      </c>
      <c r="D6" s="15" t="s">
        <v>16</v>
      </c>
      <c r="E6" s="15">
        <v>374</v>
      </c>
    </row>
    <row r="7" spans="1:5" ht="15.75" outlineLevel="1" thickBot="1">
      <c r="A7" s="12" t="s">
        <v>111</v>
      </c>
      <c r="B7" s="10"/>
      <c r="C7" s="10">
        <f>SUBTOTAL(9,C6:C6)</f>
        <v>20121.2</v>
      </c>
      <c r="D7" s="10"/>
      <c r="E7" s="10">
        <f>SUBTOTAL(9,E6:E6)</f>
        <v>374</v>
      </c>
    </row>
    <row r="8" spans="1:5" s="16" customFormat="1" ht="15.75" outlineLevel="2" thickBot="1">
      <c r="A8" s="15" t="s">
        <v>110</v>
      </c>
      <c r="B8" s="15" t="s">
        <v>110</v>
      </c>
      <c r="C8" s="15">
        <v>19152.8</v>
      </c>
      <c r="D8" s="15" t="s">
        <v>16</v>
      </c>
      <c r="E8" s="15">
        <v>356</v>
      </c>
    </row>
    <row r="9" spans="1:5" ht="15.75" outlineLevel="1" thickBot="1">
      <c r="A9" s="11" t="s">
        <v>109</v>
      </c>
      <c r="B9" s="10"/>
      <c r="C9" s="10">
        <f>SUBTOTAL(9,C8:C8)</f>
        <v>19152.8</v>
      </c>
      <c r="D9" s="10"/>
      <c r="E9" s="10">
        <f>SUBTOTAL(9,E8:E8)</f>
        <v>356</v>
      </c>
    </row>
    <row r="10" spans="1:5" s="16" customFormat="1" ht="15.75" outlineLevel="2" thickBot="1">
      <c r="A10" s="15" t="s">
        <v>36</v>
      </c>
      <c r="B10" s="15" t="s">
        <v>36</v>
      </c>
      <c r="C10" s="15">
        <v>969.06</v>
      </c>
      <c r="D10" s="15" t="s">
        <v>37</v>
      </c>
      <c r="E10" s="15">
        <v>2</v>
      </c>
    </row>
    <row r="11" spans="1:5" ht="15.75" outlineLevel="1" thickBot="1">
      <c r="A11" s="11" t="s">
        <v>108</v>
      </c>
      <c r="B11" s="10"/>
      <c r="C11" s="10">
        <f>SUBTOTAL(9,C10:C10)</f>
        <v>969.06</v>
      </c>
      <c r="D11" s="10"/>
      <c r="E11" s="10">
        <f>SUBTOTAL(9,E10:E10)</f>
        <v>2</v>
      </c>
    </row>
    <row r="12" spans="1:5" s="16" customFormat="1" ht="15.75" outlineLevel="2" thickBot="1">
      <c r="A12" s="15" t="s">
        <v>107</v>
      </c>
      <c r="B12" s="15" t="s">
        <v>107</v>
      </c>
      <c r="C12" s="15">
        <v>987.84</v>
      </c>
      <c r="D12" s="15" t="s">
        <v>5</v>
      </c>
      <c r="E12" s="15">
        <v>686</v>
      </c>
    </row>
    <row r="13" spans="1:5" ht="15.75" outlineLevel="1" thickBot="1">
      <c r="A13" s="11" t="s">
        <v>106</v>
      </c>
      <c r="B13" s="10"/>
      <c r="C13" s="10">
        <f>SUBTOTAL(9,C12:C12)</f>
        <v>987.84</v>
      </c>
      <c r="D13" s="10"/>
      <c r="E13" s="10">
        <f>SUBTOTAL(9,E12:E12)</f>
        <v>686</v>
      </c>
    </row>
    <row r="14" spans="1:5" s="16" customFormat="1" ht="15.75" outlineLevel="2" thickBot="1">
      <c r="A14" s="15" t="s">
        <v>105</v>
      </c>
      <c r="B14" s="15" t="s">
        <v>105</v>
      </c>
      <c r="C14" s="15">
        <v>882</v>
      </c>
      <c r="D14" s="15" t="s">
        <v>104</v>
      </c>
      <c r="E14" s="15">
        <v>120</v>
      </c>
    </row>
    <row r="15" spans="1:5" ht="15.75" outlineLevel="1" thickBot="1">
      <c r="A15" s="11" t="s">
        <v>103</v>
      </c>
      <c r="B15" s="10"/>
      <c r="C15" s="10">
        <f>SUBTOTAL(9,C14:C14)</f>
        <v>882</v>
      </c>
      <c r="D15" s="10"/>
      <c r="E15" s="10">
        <f>SUBTOTAL(9,E14:E14)</f>
        <v>120</v>
      </c>
    </row>
    <row r="16" spans="1:5" s="16" customFormat="1" ht="15.75" outlineLevel="2" thickBot="1">
      <c r="A16" s="15" t="s">
        <v>102</v>
      </c>
      <c r="B16" s="15" t="s">
        <v>101</v>
      </c>
      <c r="C16" s="15">
        <v>5697.48</v>
      </c>
      <c r="D16" s="15" t="s">
        <v>6</v>
      </c>
      <c r="E16" s="15">
        <v>6</v>
      </c>
    </row>
    <row r="17" spans="1:5" ht="15.75" outlineLevel="1" thickBot="1">
      <c r="A17" s="11" t="s">
        <v>100</v>
      </c>
      <c r="B17" s="10"/>
      <c r="C17" s="10">
        <f>SUBTOTAL(9,C16:C16)</f>
        <v>5697.48</v>
      </c>
      <c r="D17" s="10"/>
      <c r="E17" s="10">
        <f>SUBTOTAL(9,E16:E16)</f>
        <v>6</v>
      </c>
    </row>
    <row r="18" spans="1:5" s="16" customFormat="1" ht="15.75" outlineLevel="2" thickBot="1">
      <c r="A18" s="15" t="s">
        <v>31</v>
      </c>
      <c r="B18" s="15" t="s">
        <v>32</v>
      </c>
      <c r="C18" s="15">
        <v>275.10000000000002</v>
      </c>
      <c r="D18" s="15" t="s">
        <v>33</v>
      </c>
      <c r="E18" s="15">
        <v>1</v>
      </c>
    </row>
    <row r="19" spans="1:5" ht="15.75" outlineLevel="1" thickBot="1">
      <c r="A19" s="11" t="s">
        <v>99</v>
      </c>
      <c r="B19" s="10"/>
      <c r="C19" s="10">
        <f>SUBTOTAL(9,C18:C18)</f>
        <v>275.10000000000002</v>
      </c>
      <c r="D19" s="10"/>
      <c r="E19" s="10">
        <f>SUBTOTAL(9,E18:E18)</f>
        <v>1</v>
      </c>
    </row>
    <row r="20" spans="1:5" s="16" customFormat="1" ht="15.75" outlineLevel="2" thickBot="1">
      <c r="A20" s="15" t="s">
        <v>98</v>
      </c>
      <c r="B20" s="15" t="s">
        <v>97</v>
      </c>
      <c r="C20" s="15">
        <v>132.87</v>
      </c>
      <c r="D20" s="15" t="s">
        <v>5</v>
      </c>
      <c r="E20" s="15">
        <v>7815.6</v>
      </c>
    </row>
    <row r="21" spans="1:5" ht="15.75" outlineLevel="1" thickBot="1">
      <c r="A21" s="11" t="s">
        <v>96</v>
      </c>
      <c r="B21" s="10"/>
      <c r="C21" s="10">
        <f>SUBTOTAL(9,C20:C20)</f>
        <v>132.87</v>
      </c>
      <c r="D21" s="10"/>
      <c r="E21" s="10">
        <f>SUBTOTAL(9,E20:E20)</f>
        <v>7815.6</v>
      </c>
    </row>
    <row r="22" spans="1:5" s="16" customFormat="1" ht="15.75" outlineLevel="2" thickBot="1">
      <c r="A22" s="15" t="s">
        <v>95</v>
      </c>
      <c r="B22" s="15" t="s">
        <v>94</v>
      </c>
      <c r="C22" s="15">
        <v>132.87</v>
      </c>
      <c r="D22" s="15" t="s">
        <v>5</v>
      </c>
      <c r="E22" s="15">
        <v>7815.6</v>
      </c>
    </row>
    <row r="23" spans="1:5" ht="15.75" outlineLevel="1" thickBot="1">
      <c r="A23" s="11" t="s">
        <v>93</v>
      </c>
      <c r="B23" s="10"/>
      <c r="C23" s="10">
        <f>SUBTOTAL(9,C22:C22)</f>
        <v>132.87</v>
      </c>
      <c r="D23" s="10"/>
      <c r="E23" s="10">
        <f>SUBTOTAL(9,E22:E22)</f>
        <v>7815.6</v>
      </c>
    </row>
    <row r="24" spans="1:5" s="16" customFormat="1" ht="15.75" outlineLevel="2" thickBot="1">
      <c r="A24" s="15" t="s">
        <v>92</v>
      </c>
      <c r="B24" s="15" t="s">
        <v>91</v>
      </c>
      <c r="C24" s="15">
        <v>275.10000000000002</v>
      </c>
      <c r="D24" s="15" t="s">
        <v>6</v>
      </c>
      <c r="E24" s="15">
        <v>1</v>
      </c>
    </row>
    <row r="25" spans="1:5" ht="15.75" outlineLevel="1" thickBot="1">
      <c r="A25" s="11" t="s">
        <v>90</v>
      </c>
      <c r="B25" s="10"/>
      <c r="C25" s="10">
        <f>SUBTOTAL(9,C24:C24)</f>
        <v>275.10000000000002</v>
      </c>
      <c r="D25" s="10"/>
      <c r="E25" s="10">
        <f>SUBTOTAL(9,E24:E24)</f>
        <v>1</v>
      </c>
    </row>
    <row r="26" spans="1:5" s="16" customFormat="1" ht="15.75" outlineLevel="2" thickBot="1">
      <c r="A26" s="15" t="s">
        <v>89</v>
      </c>
      <c r="B26" s="15" t="s">
        <v>89</v>
      </c>
      <c r="C26" s="15">
        <v>3673.33</v>
      </c>
      <c r="D26" s="15" t="s">
        <v>5</v>
      </c>
      <c r="E26" s="15">
        <v>7815.6</v>
      </c>
    </row>
    <row r="27" spans="1:5" ht="15.75" outlineLevel="1" thickBot="1">
      <c r="A27" s="11" t="s">
        <v>88</v>
      </c>
      <c r="B27" s="10"/>
      <c r="C27" s="10">
        <f>SUBTOTAL(9,C26:C26)</f>
        <v>3673.33</v>
      </c>
      <c r="D27" s="10"/>
      <c r="E27" s="10">
        <f>SUBTOTAL(9,E26:E26)</f>
        <v>7815.6</v>
      </c>
    </row>
    <row r="28" spans="1:5" s="16" customFormat="1" ht="15.75" outlineLevel="2" thickBot="1">
      <c r="A28" s="15" t="s">
        <v>87</v>
      </c>
      <c r="B28" s="15" t="s">
        <v>87</v>
      </c>
      <c r="C28" s="15">
        <v>5549.08</v>
      </c>
      <c r="D28" s="15" t="s">
        <v>5</v>
      </c>
      <c r="E28" s="15">
        <v>7815.6</v>
      </c>
    </row>
    <row r="29" spans="1:5" ht="15.75" outlineLevel="1" thickBot="1">
      <c r="A29" s="11" t="s">
        <v>86</v>
      </c>
      <c r="B29" s="10"/>
      <c r="C29" s="10">
        <f>SUBTOTAL(9,C28:C28)</f>
        <v>5549.08</v>
      </c>
      <c r="D29" s="10"/>
      <c r="E29" s="10">
        <f>SUBTOTAL(9,E28:E28)</f>
        <v>7815.6</v>
      </c>
    </row>
    <row r="30" spans="1:5" s="16" customFormat="1" ht="15.75" outlineLevel="2" thickBot="1">
      <c r="A30" s="15" t="s">
        <v>85</v>
      </c>
      <c r="B30" s="15" t="s">
        <v>84</v>
      </c>
      <c r="C30" s="15">
        <v>1484.96</v>
      </c>
      <c r="D30" s="15" t="s">
        <v>5</v>
      </c>
      <c r="E30" s="15">
        <v>7815.6</v>
      </c>
    </row>
    <row r="31" spans="1:5" ht="15.75" outlineLevel="1" thickBot="1">
      <c r="A31" s="11" t="s">
        <v>83</v>
      </c>
      <c r="B31" s="10"/>
      <c r="C31" s="10">
        <f>SUBTOTAL(9,C30:C30)</f>
        <v>1484.96</v>
      </c>
      <c r="D31" s="10"/>
      <c r="E31" s="10">
        <f>SUBTOTAL(9,E30:E30)</f>
        <v>7815.6</v>
      </c>
    </row>
    <row r="32" spans="1:5" s="16" customFormat="1" ht="15.75" outlineLevel="2" thickBot="1">
      <c r="A32" s="15" t="s">
        <v>82</v>
      </c>
      <c r="B32" s="15" t="s">
        <v>81</v>
      </c>
      <c r="C32" s="15">
        <v>1641.28</v>
      </c>
      <c r="D32" s="15" t="s">
        <v>5</v>
      </c>
      <c r="E32" s="15">
        <v>7815.6</v>
      </c>
    </row>
    <row r="33" spans="1:5" ht="15.75" outlineLevel="1" thickBot="1">
      <c r="A33" s="11" t="s">
        <v>80</v>
      </c>
      <c r="B33" s="10"/>
      <c r="C33" s="10">
        <f>SUBTOTAL(9,C32:C32)</f>
        <v>1641.28</v>
      </c>
      <c r="D33" s="10"/>
      <c r="E33" s="10">
        <f>SUBTOTAL(9,E32:E32)</f>
        <v>7815.6</v>
      </c>
    </row>
    <row r="34" spans="1:5" s="16" customFormat="1" ht="15.75" outlineLevel="2" thickBot="1">
      <c r="A34" s="15" t="s">
        <v>79</v>
      </c>
      <c r="B34" s="15" t="s">
        <v>79</v>
      </c>
      <c r="C34" s="15">
        <v>8362.68</v>
      </c>
      <c r="D34" s="15" t="s">
        <v>5</v>
      </c>
      <c r="E34" s="15">
        <v>7815.6</v>
      </c>
    </row>
    <row r="35" spans="1:5" ht="15.75" outlineLevel="1" thickBot="1">
      <c r="A35" s="11" t="s">
        <v>78</v>
      </c>
      <c r="B35" s="10"/>
      <c r="C35" s="10">
        <f>SUBTOTAL(9,C34:C34)</f>
        <v>8362.68</v>
      </c>
      <c r="D35" s="10"/>
      <c r="E35" s="10">
        <f>SUBTOTAL(9,E34:E34)</f>
        <v>7815.6</v>
      </c>
    </row>
    <row r="36" spans="1:5" s="16" customFormat="1" ht="15.75" outlineLevel="2" thickBot="1">
      <c r="A36" s="15" t="s">
        <v>77</v>
      </c>
      <c r="B36" s="15" t="s">
        <v>77</v>
      </c>
      <c r="C36" s="15">
        <v>10160.280000000001</v>
      </c>
      <c r="D36" s="15" t="s">
        <v>5</v>
      </c>
      <c r="E36" s="15">
        <v>7815.6</v>
      </c>
    </row>
    <row r="37" spans="1:5" ht="15.75" outlineLevel="1" thickBot="1">
      <c r="A37" s="11" t="s">
        <v>76</v>
      </c>
      <c r="B37" s="10"/>
      <c r="C37" s="10">
        <f>SUBTOTAL(9,C36:C36)</f>
        <v>10160.280000000001</v>
      </c>
      <c r="D37" s="10"/>
      <c r="E37" s="10">
        <f>SUBTOTAL(9,E36:E36)</f>
        <v>7815.6</v>
      </c>
    </row>
    <row r="38" spans="1:5" s="16" customFormat="1" ht="15.75" outlineLevel="2" thickBot="1">
      <c r="A38" s="15" t="s">
        <v>75</v>
      </c>
      <c r="B38" s="15" t="s">
        <v>74</v>
      </c>
      <c r="C38" s="15">
        <v>18835.62</v>
      </c>
      <c r="D38" s="15" t="s">
        <v>5</v>
      </c>
      <c r="E38" s="15">
        <v>7815.6</v>
      </c>
    </row>
    <row r="39" spans="1:5" ht="15.75" outlineLevel="1" thickBot="1">
      <c r="A39" s="11" t="s">
        <v>73</v>
      </c>
      <c r="B39" s="10"/>
      <c r="C39" s="10">
        <f>SUBTOTAL(9,C38:C38)</f>
        <v>18835.62</v>
      </c>
      <c r="D39" s="10"/>
      <c r="E39" s="10">
        <f>SUBTOTAL(9,E38:E38)</f>
        <v>7815.6</v>
      </c>
    </row>
    <row r="40" spans="1:5" s="16" customFormat="1" ht="15.75" outlineLevel="2" thickBot="1">
      <c r="A40" s="15" t="s">
        <v>72</v>
      </c>
      <c r="B40" s="15" t="s">
        <v>72</v>
      </c>
      <c r="C40" s="15">
        <v>16492.57</v>
      </c>
      <c r="D40" s="15" t="s">
        <v>5</v>
      </c>
      <c r="E40" s="15">
        <v>6597.03</v>
      </c>
    </row>
    <row r="41" spans="1:5" ht="15.75" outlineLevel="1" thickBot="1">
      <c r="A41" s="11" t="s">
        <v>71</v>
      </c>
      <c r="B41" s="10"/>
      <c r="C41" s="10">
        <f>SUBTOTAL(9,C40:C40)</f>
        <v>16492.57</v>
      </c>
      <c r="D41" s="10"/>
      <c r="E41" s="10">
        <f>SUBTOTAL(9,E40:E40)</f>
        <v>6597.03</v>
      </c>
    </row>
    <row r="42" spans="1:5" s="16" customFormat="1" ht="15.75" outlineLevel="2" thickBot="1">
      <c r="A42" s="15" t="s">
        <v>70</v>
      </c>
      <c r="B42" s="15" t="s">
        <v>69</v>
      </c>
      <c r="C42" s="15">
        <v>29855.59</v>
      </c>
      <c r="D42" s="15" t="s">
        <v>5</v>
      </c>
      <c r="E42" s="15">
        <v>7815.6</v>
      </c>
    </row>
    <row r="43" spans="1:5" ht="15.75" outlineLevel="1" thickBot="1">
      <c r="A43" s="11" t="s">
        <v>68</v>
      </c>
      <c r="B43" s="10"/>
      <c r="C43" s="10">
        <f>SUBTOTAL(9,C42:C42)</f>
        <v>29855.59</v>
      </c>
      <c r="D43" s="10"/>
      <c r="E43" s="10">
        <f>SUBTOTAL(9,E42:E42)</f>
        <v>7815.6</v>
      </c>
    </row>
    <row r="44" spans="1:5" s="16" customFormat="1" ht="15.75" outlineLevel="2" thickBot="1">
      <c r="A44" s="15" t="s">
        <v>67</v>
      </c>
      <c r="B44" s="15" t="s">
        <v>66</v>
      </c>
      <c r="C44" s="15">
        <v>27823.54</v>
      </c>
      <c r="D44" s="15" t="s">
        <v>5</v>
      </c>
      <c r="E44" s="15">
        <v>7815.6</v>
      </c>
    </row>
    <row r="45" spans="1:5" ht="15.75" outlineLevel="1" thickBot="1">
      <c r="A45" s="11" t="s">
        <v>65</v>
      </c>
      <c r="B45" s="10"/>
      <c r="C45" s="10">
        <f>SUBTOTAL(9,C44:C44)</f>
        <v>27823.54</v>
      </c>
      <c r="D45" s="10"/>
      <c r="E45" s="10">
        <f>SUBTOTAL(9,E44:E44)</f>
        <v>7815.6</v>
      </c>
    </row>
    <row r="46" spans="1:5" s="16" customFormat="1" ht="15.75" outlineLevel="2" thickBot="1">
      <c r="A46" s="15" t="s">
        <v>64</v>
      </c>
      <c r="B46" s="15" t="s">
        <v>64</v>
      </c>
      <c r="C46" s="15">
        <v>4589.3</v>
      </c>
      <c r="D46" s="15" t="s">
        <v>6</v>
      </c>
      <c r="E46" s="15">
        <v>10</v>
      </c>
    </row>
    <row r="47" spans="1:5" ht="15.75" outlineLevel="1" thickBot="1">
      <c r="A47" s="11" t="s">
        <v>63</v>
      </c>
      <c r="B47" s="10"/>
      <c r="C47" s="10">
        <f>SUBTOTAL(9,C46:C46)</f>
        <v>4589.3</v>
      </c>
      <c r="D47" s="10"/>
      <c r="E47" s="10">
        <f>SUBTOTAL(9,E46:E46)</f>
        <v>10</v>
      </c>
    </row>
    <row r="48" spans="1:5" s="16" customFormat="1" ht="15.75" outlineLevel="2" thickBot="1">
      <c r="A48" s="15" t="s">
        <v>62</v>
      </c>
      <c r="B48" s="15" t="s">
        <v>62</v>
      </c>
      <c r="C48" s="15">
        <v>593.98</v>
      </c>
      <c r="D48" s="15" t="s">
        <v>5</v>
      </c>
      <c r="E48" s="15">
        <v>7815.6</v>
      </c>
    </row>
    <row r="49" spans="1:5" ht="15.75" outlineLevel="1" thickBot="1">
      <c r="A49" s="11" t="s">
        <v>61</v>
      </c>
      <c r="B49" s="10"/>
      <c r="C49" s="10">
        <f>SUBTOTAL(9,C48:C48)</f>
        <v>593.98</v>
      </c>
      <c r="D49" s="10"/>
      <c r="E49" s="10">
        <f>SUBTOTAL(9,E48:E48)</f>
        <v>7815.6</v>
      </c>
    </row>
    <row r="50" spans="1:5" s="16" customFormat="1" ht="15.75" outlineLevel="2" thickBot="1">
      <c r="A50" s="15" t="s">
        <v>60</v>
      </c>
      <c r="B50" s="15" t="s">
        <v>59</v>
      </c>
      <c r="C50" s="15">
        <v>625.25</v>
      </c>
      <c r="D50" s="15" t="s">
        <v>5</v>
      </c>
      <c r="E50" s="15">
        <v>7815.6</v>
      </c>
    </row>
    <row r="51" spans="1:5" ht="15.75" outlineLevel="1" thickBot="1">
      <c r="A51" s="11" t="s">
        <v>58</v>
      </c>
      <c r="B51" s="10"/>
      <c r="C51" s="10">
        <f>SUBTOTAL(9,C50:C50)</f>
        <v>625.25</v>
      </c>
      <c r="D51" s="10"/>
      <c r="E51" s="10">
        <f>SUBTOTAL(9,E50:E50)</f>
        <v>7815.6</v>
      </c>
    </row>
    <row r="52" spans="1:5" s="16" customFormat="1" ht="15.75" outlineLevel="2" thickBot="1">
      <c r="A52" s="15" t="s">
        <v>57</v>
      </c>
      <c r="B52" s="15" t="s">
        <v>56</v>
      </c>
      <c r="C52" s="15">
        <v>1094.18</v>
      </c>
      <c r="D52" s="15" t="s">
        <v>5</v>
      </c>
      <c r="E52" s="15">
        <v>7815.6</v>
      </c>
    </row>
    <row r="53" spans="1:5" ht="15.75" outlineLevel="1" thickBot="1">
      <c r="A53" s="11" t="s">
        <v>55</v>
      </c>
      <c r="B53" s="10"/>
      <c r="C53" s="10">
        <f>SUBTOTAL(9,C52:C52)</f>
        <v>1094.18</v>
      </c>
      <c r="D53" s="10"/>
      <c r="E53" s="10">
        <f>SUBTOTAL(9,E52:E52)</f>
        <v>7815.6</v>
      </c>
    </row>
    <row r="54" spans="1:5" s="16" customFormat="1" ht="15.75" outlineLevel="2" thickBot="1">
      <c r="A54" s="15" t="s">
        <v>54</v>
      </c>
      <c r="B54" s="15" t="s">
        <v>53</v>
      </c>
      <c r="C54" s="15">
        <v>859.72</v>
      </c>
      <c r="D54" s="15" t="s">
        <v>5</v>
      </c>
      <c r="E54" s="15">
        <v>7815.6</v>
      </c>
    </row>
    <row r="55" spans="1:5" ht="15.75" outlineLevel="1" thickBot="1">
      <c r="A55" s="11" t="s">
        <v>52</v>
      </c>
      <c r="B55" s="10"/>
      <c r="C55" s="10">
        <f>SUBTOTAL(9,C54:C54)</f>
        <v>859.72</v>
      </c>
      <c r="D55" s="10"/>
      <c r="E55" s="10">
        <f>SUBTOTAL(9,E54:E54)</f>
        <v>7815.6</v>
      </c>
    </row>
    <row r="56" spans="1:5" s="16" customFormat="1" ht="15.75" outlineLevel="2" thickBot="1">
      <c r="A56" s="15" t="s">
        <v>38</v>
      </c>
      <c r="B56" s="15" t="s">
        <v>38</v>
      </c>
      <c r="C56" s="15">
        <v>1620.84</v>
      </c>
      <c r="D56" s="15" t="s">
        <v>39</v>
      </c>
      <c r="E56" s="15">
        <v>6</v>
      </c>
    </row>
    <row r="57" spans="1:5" ht="15.75" outlineLevel="1" thickBot="1">
      <c r="A57" s="11" t="s">
        <v>51</v>
      </c>
      <c r="B57" s="10"/>
      <c r="C57" s="10">
        <f>SUBTOTAL(9,C56:C56)</f>
        <v>1620.84</v>
      </c>
      <c r="D57" s="10"/>
      <c r="E57" s="10">
        <f>SUBTOTAL(9,E56:E56)</f>
        <v>6</v>
      </c>
    </row>
    <row r="58" spans="1:5" s="16" customFormat="1" ht="15.75" outlineLevel="2" thickBot="1">
      <c r="A58" s="15" t="s">
        <v>50</v>
      </c>
      <c r="B58" s="15" t="s">
        <v>50</v>
      </c>
      <c r="C58" s="15">
        <v>621.53</v>
      </c>
      <c r="D58" s="15" t="s">
        <v>34</v>
      </c>
      <c r="E58" s="15">
        <v>1</v>
      </c>
    </row>
    <row r="59" spans="1:5" ht="15.75" outlineLevel="1" thickBot="1">
      <c r="A59" s="11" t="s">
        <v>49</v>
      </c>
      <c r="B59" s="10"/>
      <c r="C59" s="10">
        <f>SUBTOTAL(9,C58:C58)</f>
        <v>621.53</v>
      </c>
      <c r="D59" s="10"/>
      <c r="E59" s="10">
        <f>SUBTOTAL(9,E58:E58)</f>
        <v>1</v>
      </c>
    </row>
    <row r="60" spans="1:5" s="16" customFormat="1" ht="15.75" outlineLevel="2" thickBot="1">
      <c r="A60" s="15" t="s">
        <v>48</v>
      </c>
      <c r="B60" s="15" t="s">
        <v>48</v>
      </c>
      <c r="C60" s="15">
        <v>2486.12</v>
      </c>
      <c r="D60" s="15" t="s">
        <v>34</v>
      </c>
      <c r="E60" s="15">
        <v>4</v>
      </c>
    </row>
    <row r="61" spans="1:5" ht="15.75" outlineLevel="1" thickBot="1">
      <c r="A61" s="11" t="s">
        <v>47</v>
      </c>
      <c r="B61" s="10"/>
      <c r="C61" s="10">
        <f>SUBTOTAL(9,C60:C60)</f>
        <v>2486.12</v>
      </c>
      <c r="D61" s="10"/>
      <c r="E61" s="10">
        <f>SUBTOTAL(9,E60:E60)</f>
        <v>4</v>
      </c>
    </row>
    <row r="62" spans="1:5" s="16" customFormat="1" ht="15.75" outlineLevel="2" thickBot="1">
      <c r="A62" s="15" t="s">
        <v>46</v>
      </c>
      <c r="B62" s="15" t="s">
        <v>45</v>
      </c>
      <c r="C62" s="15">
        <v>1193.18</v>
      </c>
      <c r="D62" s="15" t="s">
        <v>5</v>
      </c>
      <c r="E62" s="15">
        <v>0.5</v>
      </c>
    </row>
    <row r="63" spans="1:5" ht="15.75" outlineLevel="1" thickBot="1">
      <c r="A63" s="11" t="s">
        <v>44</v>
      </c>
      <c r="B63" s="10"/>
      <c r="C63" s="10">
        <f>SUBTOTAL(9,C62:C62)</f>
        <v>1193.18</v>
      </c>
      <c r="D63" s="10"/>
      <c r="E63" s="10">
        <f>SUBTOTAL(9,E62:E62)</f>
        <v>0.5</v>
      </c>
    </row>
    <row r="64" spans="1:5" s="16" customFormat="1" ht="15.75" outlineLevel="2" thickBot="1">
      <c r="A64" s="15" t="s">
        <v>43</v>
      </c>
      <c r="B64" s="15" t="s">
        <v>42</v>
      </c>
      <c r="C64" s="15">
        <v>1403.4</v>
      </c>
      <c r="D64" s="15" t="s">
        <v>7</v>
      </c>
      <c r="E64" s="15">
        <v>10</v>
      </c>
    </row>
    <row r="65" spans="1:5" ht="15.75" outlineLevel="1" thickBot="1">
      <c r="A65" s="11" t="s">
        <v>41</v>
      </c>
      <c r="B65" s="10"/>
      <c r="C65" s="10">
        <f>SUBTOTAL(9,C64:C64)</f>
        <v>1403.4</v>
      </c>
      <c r="D65" s="10"/>
      <c r="E65" s="10">
        <f>SUBTOTAL(9,E64:E64)</f>
        <v>10</v>
      </c>
    </row>
    <row r="66" spans="1:5" ht="15.75" thickBot="1">
      <c r="A66" s="11" t="s">
        <v>40</v>
      </c>
      <c r="B66" s="10"/>
      <c r="C66" s="10">
        <f>SUBTOTAL(9,C6:C64)</f>
        <v>187592.74999999997</v>
      </c>
      <c r="D66" s="10"/>
      <c r="E66" s="10">
        <f>SUBTOTAL(9,E6:E64)</f>
        <v>125408.53000000003</v>
      </c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2019-01-31T03:27:14Z</cp:lastPrinted>
  <dcterms:created xsi:type="dcterms:W3CDTF">2016-03-18T02:51:51Z</dcterms:created>
  <dcterms:modified xsi:type="dcterms:W3CDTF">2019-02-28T05:02:02Z</dcterms:modified>
</cp:coreProperties>
</file>