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3)" sheetId="5" r:id="rId2"/>
    <sheet name="Лист2" sheetId="2" r:id="rId3"/>
    <sheet name="Лист3" sheetId="3" r:id="rId4"/>
  </sheets>
  <definedNames>
    <definedName name="_xlnm.Print_Area" localSheetId="0">Лист1!$A$1:$E$96</definedName>
  </definedNames>
  <calcPr calcId="124519" calcMode="manual"/>
</workbook>
</file>

<file path=xl/calcChain.xml><?xml version="1.0" encoding="utf-8"?>
<calcChain xmlns="http://schemas.openxmlformats.org/spreadsheetml/2006/main">
  <c r="C95" i="1"/>
  <c r="C94"/>
  <c r="C8"/>
  <c r="C96" s="1"/>
  <c r="C11"/>
  <c r="C10"/>
  <c r="C49"/>
  <c r="C13"/>
  <c r="C83"/>
  <c r="C29"/>
  <c r="C19"/>
  <c r="C7" i="5" l="1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4"/>
  <c r="E124"/>
  <c r="C126"/>
  <c r="E126"/>
  <c r="C128"/>
  <c r="E128"/>
  <c r="C130"/>
  <c r="E130"/>
  <c r="C132"/>
  <c r="E132"/>
  <c r="C133"/>
  <c r="E133"/>
  <c r="C81" i="1"/>
  <c r="C78"/>
  <c r="C75"/>
  <c r="C22"/>
  <c r="C16"/>
  <c r="C93" l="1"/>
  <c r="C92"/>
  <c r="B73"/>
  <c r="C9" l="1"/>
  <c r="C91" l="1"/>
  <c r="B83" l="1"/>
  <c r="B75"/>
  <c r="B92" l="1"/>
  <c r="B91" s="1"/>
  <c r="B81"/>
  <c r="B78"/>
  <c r="B77"/>
  <c r="B74"/>
  <c r="B19"/>
  <c r="B16"/>
  <c r="B13"/>
  <c r="B93" l="1"/>
</calcChain>
</file>

<file path=xl/sharedStrings.xml><?xml version="1.0" encoding="utf-8"?>
<sst xmlns="http://schemas.openxmlformats.org/spreadsheetml/2006/main" count="503" uniqueCount="199">
  <si>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</si>
  <si>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</si>
  <si>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</si>
  <si>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</si>
  <si>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</si>
  <si>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</si>
  <si>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</si>
  <si>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</si>
  <si>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</si>
  <si>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</si>
  <si>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</si>
  <si>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</si>
  <si>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</si>
  <si>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</si>
  <si>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</si>
  <si>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Смена труб ХВС д.20</t>
  </si>
  <si>
    <t>сброс воздуха с системы отопления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</si>
  <si>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</si>
  <si>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</si>
  <si>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</si>
  <si>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</si>
  <si>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</si>
  <si>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</si>
  <si>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</si>
  <si>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</si>
  <si>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</si>
  <si>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</si>
  <si>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</si>
  <si>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</si>
  <si>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</si>
  <si>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</si>
  <si>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</si>
  <si>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</si>
  <si>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</si>
  <si>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</si>
  <si>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Выезд а/машины по заявке</t>
  </si>
  <si>
    <t>выезд</t>
  </si>
  <si>
    <t>1 стояк</t>
  </si>
  <si>
    <t>1м</t>
  </si>
  <si>
    <t>Смена труб канализации д. 50</t>
  </si>
  <si>
    <t>Устранение свищей хомутами</t>
  </si>
  <si>
    <t>осмотр подвала</t>
  </si>
  <si>
    <t>раз</t>
  </si>
  <si>
    <t>Прочистка труб ХВС</t>
  </si>
  <si>
    <t>м3</t>
  </si>
  <si>
    <t>песок</t>
  </si>
  <si>
    <t>прочистка канализационной сети внутренней</t>
  </si>
  <si>
    <t>Очистка канализационной сети</t>
  </si>
  <si>
    <t>замена эл. лампочки накаливания</t>
  </si>
  <si>
    <t>замена электро-патрона</t>
  </si>
  <si>
    <t>навеска замка</t>
  </si>
  <si>
    <t>ремонт кровли материалом "Бикрост", с учетом работы вышки</t>
  </si>
  <si>
    <t>ремонт кровли материалом "Бикрост", с учетом работ</t>
  </si>
  <si>
    <t>руб.</t>
  </si>
  <si>
    <t>Адрес: 1 мкр., д. 29</t>
  </si>
  <si>
    <t xml:space="preserve">Годовая фактическая стоимость работ (услуг) 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</si>
  <si>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</si>
  <si>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</si>
  <si>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замена эл.выключателя</t>
  </si>
  <si>
    <t>Общий итог</t>
  </si>
  <si>
    <t>утепление теплового узла Итог</t>
  </si>
  <si>
    <t>утепление теплового узла</t>
  </si>
  <si>
    <t>сброс воздуха с системы отопления Итог</t>
  </si>
  <si>
    <t>ремонт труб КНС Итог</t>
  </si>
  <si>
    <t>ремонт труб КНС</t>
  </si>
  <si>
    <t>ремонт подъезда 4п. Итог</t>
  </si>
  <si>
    <t>подъезд</t>
  </si>
  <si>
    <t>ремонт подъезда 4п.</t>
  </si>
  <si>
    <t>ремонт кровли материалом "Бикрост", с учетом работы вышки Итог</t>
  </si>
  <si>
    <t>прочистка канализационной сети внутренней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</si>
  <si>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</si>
  <si>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</si>
  <si>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песок Итог</t>
  </si>
  <si>
    <t>осмотр подвала Итог</t>
  </si>
  <si>
    <t>окраска труб теплового узла Итог</t>
  </si>
  <si>
    <t>окраска труб теплового узла</t>
  </si>
  <si>
    <t>навеска замка Итог</t>
  </si>
  <si>
    <t>изготовление и установка оконных рам Итог</t>
  </si>
  <si>
    <t>изготовление и установка оконных рам</t>
  </si>
  <si>
    <t>замена электро-патрона Итог</t>
  </si>
  <si>
    <t>замена эл.выключателя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</si>
  <si>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</si>
  <si>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</si>
  <si>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</si>
  <si>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</si>
  <si>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</si>
  <si>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</si>
  <si>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</si>
  <si>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</si>
  <si>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</si>
  <si>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</si>
  <si>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</si>
  <si>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</si>
  <si>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продухов изовером Итог</t>
  </si>
  <si>
    <t>Утепление продухов изовером</t>
  </si>
  <si>
    <t>Устранение свищей хомутами Итог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</si>
  <si>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</si>
  <si>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</si>
  <si>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</si>
  <si>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Установка почтовых ящиков 5и секционных Итог</t>
  </si>
  <si>
    <t>Установка почтовых ящиков 5и секционных</t>
  </si>
  <si>
    <t>Установка почтовых ящиков 4х секционных Итог</t>
  </si>
  <si>
    <t>Установка почтовых ящиков 4х секционных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</si>
  <si>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</si>
  <si>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</si>
  <si>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</si>
  <si>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</si>
  <si>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</si>
  <si>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</si>
  <si>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</si>
  <si>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</si>
  <si>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</si>
  <si>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</si>
  <si>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</si>
  <si>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</si>
  <si>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</si>
  <si>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</si>
  <si>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</si>
  <si>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</si>
  <si>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</si>
  <si>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</si>
  <si>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</si>
  <si>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Итог</t>
  </si>
  <si>
    <t>Смена труб ХВС д.32 Итог</t>
  </si>
  <si>
    <t>Смена труб ХВС д.32</t>
  </si>
  <si>
    <t>Смена труб ХВС д.20 Итог</t>
  </si>
  <si>
    <t>Смена труб ГВС д.32 Итог</t>
  </si>
  <si>
    <t>Смена труб ГВС д.32</t>
  </si>
  <si>
    <t>Смена труб ГВС д.25 Итог</t>
  </si>
  <si>
    <t>Смена труб ГВС д.25</t>
  </si>
  <si>
    <t>Смена стекол Итог</t>
  </si>
  <si>
    <t>Смена стекол</t>
  </si>
  <si>
    <t>Смена вентиля, д. 20 мм Итог</t>
  </si>
  <si>
    <t>Смена вентиля до 20 мм. (с материалом) Итог</t>
  </si>
  <si>
    <t>Смена вентиля до 20 мм. (с материалом)</t>
  </si>
  <si>
    <t>Ремонт чердачного люка Итог</t>
  </si>
  <si>
    <t>Ремонт чердачного люка</t>
  </si>
  <si>
    <t>Ремонт ступени передподъездом, 1 мкр. д.29 Итог</t>
  </si>
  <si>
    <t>Ремонт ступени передподъездом, 1 мкр. д.29</t>
  </si>
  <si>
    <t>Ремонт межпанельных швов монтажной пеной, велатермом с испол Итог</t>
  </si>
  <si>
    <t>Ремонт межпанельных швов без а/вышки (подрядчики) Итог</t>
  </si>
  <si>
    <t>метр</t>
  </si>
  <si>
    <t>Ремонт межпанельных швов без а/вышки (подрядчики)</t>
  </si>
  <si>
    <t>Ремонт и прочистка водоподогревателя Итог</t>
  </si>
  <si>
    <t>Ремонт и прочистка водоподогревателя</t>
  </si>
  <si>
    <t>Ремонт дверных полотен Итог</t>
  </si>
  <si>
    <t>Ремонт дверных полотен</t>
  </si>
  <si>
    <t>Ремонт вентелей д. 20-32 Итог</t>
  </si>
  <si>
    <t>Ремонт вентелей д. 20-32</t>
  </si>
  <si>
    <t>Ревизия межэтажного щита Итог</t>
  </si>
  <si>
    <t>Ревизия межэтажного щита</t>
  </si>
  <si>
    <t>Прочистка труб ХВС Итог</t>
  </si>
  <si>
    <t>Прочистка вентиляции Итог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</si>
  <si>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</si>
  <si>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</si>
  <si>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</si>
  <si>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</si>
  <si>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</si>
  <si>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</si>
  <si>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</si>
  <si>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и установка песочницы размером 2х2 в дощатом из Итог</t>
  </si>
  <si>
    <t>Изготовление и установка песочницы размером 2х2 в</t>
  </si>
  <si>
    <t>Изготовление и установка песочницы размером 2х2 в дощатом из</t>
  </si>
  <si>
    <t>Изготовление и установка деревянной решётки для чистки обуви Итог</t>
  </si>
  <si>
    <t>Изготовление и установка деревянной решётки для чи</t>
  </si>
  <si>
    <t>Изготовление и установка деревянной решётки для чистки обуви</t>
  </si>
  <si>
    <t>Замена электропатрона (при открытой арматуре) с материалом Итог</t>
  </si>
  <si>
    <t>Замена электропатрона (при открытой арматуре) с ма</t>
  </si>
  <si>
    <t>Замена электропатрона (при открытой арматуре) с материалом</t>
  </si>
  <si>
    <t>Закрытие и открытие стояков Итог</t>
  </si>
  <si>
    <t>Закрытие и открытие стояков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</si>
  <si>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</si>
  <si>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</si>
  <si>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</si>
  <si>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</si>
  <si>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</si>
  <si>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</si>
  <si>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</si>
  <si>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</si>
  <si>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</si>
  <si>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</si>
  <si>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</si>
  <si>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</si>
  <si>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</si>
  <si>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</si>
  <si>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</si>
  <si>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д.29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</si>
  <si>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</si>
  <si>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</si>
  <si>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</si>
  <si>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</si>
  <si>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</si>
  <si>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по дому на 31.12.2018</t>
  </si>
  <si>
    <t>Всего доходов по дому за 2018 г.</t>
  </si>
  <si>
    <t>19. Конечное сальдо с учетом дебиторской задолженности (переплаты) на 31.12.2018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</si>
  <si>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</si>
  <si>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</si>
  <si>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</si>
  <si>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Доходы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</si>
</sst>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6" fillId="3" borderId="2" xfId="0" applyFont="1" applyFill="1" applyBorder="1" applyAlignment="1">
      <alignment horizontal="left" vertical="center" wrapText="1"/>
    </xf>
    <xf numFmtId="0" fontId="11" fillId="0" borderId="3" xfId="0" applyFont="1" applyFill="1" applyBorder="1"/>
    <xf numFmtId="0" fontId="11" fillId="0" borderId="3" xfId="0" applyNumberFormat="1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2" fillId="3" borderId="2" xfId="0" applyFont="1" applyFill="1" applyBorder="1"/>
    <xf numFmtId="2" fontId="4" fillId="3" borderId="2" xfId="1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 vertical="center" wrapText="1"/>
    </xf>
    <xf numFmtId="2" fontId="6" fillId="3" borderId="2" xfId="3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Alignment="1">
      <alignment horizontal="righ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right" vertical="center" wrapText="1"/>
    </xf>
    <xf numFmtId="0" fontId="10" fillId="3" borderId="2" xfId="2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/>
    <xf numFmtId="164" fontId="12" fillId="3" borderId="2" xfId="1" applyNumberFormat="1" applyFont="1" applyFill="1" applyBorder="1" applyAlignment="1">
      <alignment horizontal="center" vertical="center" wrapText="1"/>
    </xf>
    <xf numFmtId="2" fontId="12" fillId="3" borderId="2" xfId="1" applyNumberFormat="1" applyFont="1" applyFill="1" applyBorder="1" applyAlignment="1">
      <alignment horizontal="right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topLeftCell="A77" workbookViewId="0">
      <selection activeCell="C97" sqref="C97"/>
    </sheetView>
  </sheetViews>
  <sheetFormatPr defaultRowHeight="15" outlineLevelRow="2"/>
  <cols>
    <col min="1" max="1" width="59.5703125" style="31" customWidth="1"/>
    <col min="2" max="2" width="15.5703125" style="5" hidden="1" customWidth="1"/>
    <col min="3" max="3" width="15.5703125" style="28" customWidth="1"/>
    <col min="4" max="4" width="9.28515625" style="38" customWidth="1"/>
    <col min="5" max="5" width="7.7109375" style="11" customWidth="1"/>
    <col min="6" max="6" width="8.42578125" style="12" customWidth="1"/>
    <col min="7" max="16384" width="9.140625" style="12"/>
  </cols>
  <sheetData>
    <row r="1" spans="1:5" ht="60" customHeight="1">
      <c r="A1" s="45" t="s">
        <v>10</v>
      </c>
      <c r="B1" s="45"/>
      <c r="C1" s="45"/>
      <c r="D1" s="45"/>
      <c r="E1" s="45"/>
    </row>
    <row r="2" spans="1:5" ht="17.25" customHeight="1">
      <c r="A2" s="4" t="s">
        <v>54</v>
      </c>
      <c r="B2" s="5" t="s">
        <v>8</v>
      </c>
      <c r="C2" s="47" t="s">
        <v>188</v>
      </c>
      <c r="D2" s="47"/>
      <c r="E2" s="47"/>
    </row>
    <row r="3" spans="1:5" ht="71.25">
      <c r="A3" s="29" t="s">
        <v>3</v>
      </c>
      <c r="B3" s="1" t="s">
        <v>0</v>
      </c>
      <c r="C3" s="22" t="s">
        <v>55</v>
      </c>
      <c r="D3" s="32" t="s">
        <v>1</v>
      </c>
      <c r="E3" s="6" t="s">
        <v>2</v>
      </c>
    </row>
    <row r="4" spans="1:5">
      <c r="A4" s="29" t="s">
        <v>189</v>
      </c>
      <c r="B4" s="1"/>
      <c r="C4" s="22">
        <v>-664692.99700000021</v>
      </c>
      <c r="D4" s="33" t="s">
        <v>53</v>
      </c>
      <c r="E4" s="6"/>
    </row>
    <row r="5" spans="1:5">
      <c r="A5" s="48" t="s">
        <v>198</v>
      </c>
      <c r="B5" s="49"/>
      <c r="C5" s="49"/>
      <c r="D5" s="49"/>
      <c r="E5" s="50"/>
    </row>
    <row r="6" spans="1:5" ht="28.5">
      <c r="A6" s="29" t="s">
        <v>190</v>
      </c>
      <c r="B6" s="1"/>
      <c r="C6" s="22">
        <v>1024838.69</v>
      </c>
      <c r="D6" s="33" t="s">
        <v>53</v>
      </c>
      <c r="E6" s="6"/>
    </row>
    <row r="7" spans="1:5">
      <c r="A7" s="29" t="s">
        <v>191</v>
      </c>
      <c r="B7" s="1"/>
      <c r="C7" s="22">
        <v>1144759.67</v>
      </c>
      <c r="D7" s="33" t="s">
        <v>53</v>
      </c>
      <c r="E7" s="6"/>
    </row>
    <row r="8" spans="1:5" ht="28.5">
      <c r="A8" s="29" t="s">
        <v>192</v>
      </c>
      <c r="B8" s="1"/>
      <c r="C8" s="22">
        <f>C7-C6</f>
        <v>119920.97999999998</v>
      </c>
      <c r="D8" s="33" t="s">
        <v>53</v>
      </c>
      <c r="E8" s="6"/>
    </row>
    <row r="9" spans="1:5">
      <c r="A9" s="29" t="s">
        <v>11</v>
      </c>
      <c r="B9" s="1"/>
      <c r="C9" s="22">
        <f>C10</f>
        <v>16929.599999999999</v>
      </c>
      <c r="D9" s="33" t="s">
        <v>53</v>
      </c>
      <c r="E9" s="6"/>
    </row>
    <row r="10" spans="1:5">
      <c r="A10" s="39" t="s">
        <v>12</v>
      </c>
      <c r="B10" s="42"/>
      <c r="C10" s="43">
        <f>750*12+660.8*12</f>
        <v>16929.599999999999</v>
      </c>
      <c r="D10" s="33" t="s">
        <v>53</v>
      </c>
      <c r="E10" s="44"/>
    </row>
    <row r="11" spans="1:5">
      <c r="A11" s="15" t="s">
        <v>193</v>
      </c>
      <c r="B11" s="7"/>
      <c r="C11" s="23">
        <f>C6+C9</f>
        <v>1041768.2899999999</v>
      </c>
      <c r="D11" s="33" t="s">
        <v>53</v>
      </c>
      <c r="E11" s="2"/>
    </row>
    <row r="12" spans="1:5">
      <c r="A12" s="46" t="s">
        <v>13</v>
      </c>
      <c r="B12" s="46"/>
      <c r="C12" s="46"/>
      <c r="D12" s="46"/>
      <c r="E12" s="46"/>
    </row>
    <row r="13" spans="1:5" ht="28.5">
      <c r="A13" s="15" t="s">
        <v>18</v>
      </c>
      <c r="B13" s="7" t="e">
        <f>#REF!</f>
        <v>#REF!</v>
      </c>
      <c r="C13" s="23">
        <f>C14+C15</f>
        <v>169485.92</v>
      </c>
      <c r="D13" s="34"/>
      <c r="E13" s="2"/>
    </row>
    <row r="14" spans="1:5" s="41" customFormat="1" outlineLevel="2">
      <c r="A14" s="40" t="s">
        <v>108</v>
      </c>
      <c r="B14" s="21" t="s">
        <v>107</v>
      </c>
      <c r="C14" s="25">
        <v>87694.21</v>
      </c>
      <c r="D14" s="25" t="s">
        <v>4</v>
      </c>
      <c r="E14" s="21">
        <v>22956.6</v>
      </c>
    </row>
    <row r="15" spans="1:5" s="41" customFormat="1" outlineLevel="2">
      <c r="A15" s="40" t="s">
        <v>105</v>
      </c>
      <c r="B15" s="21" t="s">
        <v>104</v>
      </c>
      <c r="C15" s="25">
        <v>81791.710000000006</v>
      </c>
      <c r="D15" s="25" t="s">
        <v>4</v>
      </c>
      <c r="E15" s="21">
        <v>22975.200000000001</v>
      </c>
    </row>
    <row r="16" spans="1:5" ht="28.5">
      <c r="A16" s="15" t="s">
        <v>19</v>
      </c>
      <c r="B16" s="7" t="e">
        <f>#REF!</f>
        <v>#REF!</v>
      </c>
      <c r="C16" s="23">
        <f>C17+C18</f>
        <v>65683.959999999992</v>
      </c>
      <c r="D16" s="34"/>
      <c r="E16" s="2"/>
    </row>
    <row r="17" spans="1:5" s="41" customFormat="1" outlineLevel="2">
      <c r="A17" s="40" t="s">
        <v>117</v>
      </c>
      <c r="B17" s="21" t="s">
        <v>117</v>
      </c>
      <c r="C17" s="25">
        <v>28489.26</v>
      </c>
      <c r="D17" s="25" t="s">
        <v>4</v>
      </c>
      <c r="E17" s="21">
        <v>22975.200000000001</v>
      </c>
    </row>
    <row r="18" spans="1:5" s="41" customFormat="1" ht="16.5" customHeight="1" outlineLevel="2">
      <c r="A18" s="40" t="s">
        <v>115</v>
      </c>
      <c r="B18" s="21" t="s">
        <v>115</v>
      </c>
      <c r="C18" s="25">
        <v>37194.699999999997</v>
      </c>
      <c r="D18" s="25" t="s">
        <v>4</v>
      </c>
      <c r="E18" s="21">
        <v>22959.7</v>
      </c>
    </row>
    <row r="19" spans="1:5" ht="28.5">
      <c r="A19" s="15" t="s">
        <v>20</v>
      </c>
      <c r="B19" s="8" t="e">
        <f>#REF!+#REF!</f>
        <v>#REF!</v>
      </c>
      <c r="C19" s="23">
        <f>C20+C21</f>
        <v>92966.399999999994</v>
      </c>
      <c r="D19" s="35"/>
      <c r="E19" s="2"/>
    </row>
    <row r="20" spans="1:5" s="41" customFormat="1" outlineLevel="2">
      <c r="A20" s="40" t="s">
        <v>181</v>
      </c>
      <c r="B20" s="21" t="s">
        <v>181</v>
      </c>
      <c r="C20" s="25">
        <v>46644.6</v>
      </c>
      <c r="D20" s="25" t="s">
        <v>17</v>
      </c>
      <c r="E20" s="21">
        <v>867</v>
      </c>
    </row>
    <row r="21" spans="1:5" s="41" customFormat="1" outlineLevel="2">
      <c r="A21" s="40" t="s">
        <v>179</v>
      </c>
      <c r="B21" s="21" t="s">
        <v>179</v>
      </c>
      <c r="C21" s="25">
        <v>46321.8</v>
      </c>
      <c r="D21" s="25" t="s">
        <v>17</v>
      </c>
      <c r="E21" s="21">
        <v>861</v>
      </c>
    </row>
    <row r="22" spans="1:5" ht="42.75">
      <c r="A22" s="15" t="s">
        <v>21</v>
      </c>
      <c r="B22" s="7"/>
      <c r="C22" s="23">
        <f>C23+C24+C25+C26+C27+C28</f>
        <v>19656.349999999999</v>
      </c>
      <c r="D22" s="34"/>
      <c r="E22" s="2"/>
    </row>
    <row r="23" spans="1:5" s="41" customFormat="1" outlineLevel="2">
      <c r="A23" s="40" t="s">
        <v>176</v>
      </c>
      <c r="B23" s="21" t="s">
        <v>176</v>
      </c>
      <c r="C23" s="25">
        <v>1838.02</v>
      </c>
      <c r="D23" s="25" t="s">
        <v>4</v>
      </c>
      <c r="E23" s="21">
        <v>22975.200000000001</v>
      </c>
    </row>
    <row r="24" spans="1:5" s="41" customFormat="1" outlineLevel="2">
      <c r="A24" s="40" t="s">
        <v>174</v>
      </c>
      <c r="B24" s="21" t="s">
        <v>173</v>
      </c>
      <c r="C24" s="25">
        <v>2066.09</v>
      </c>
      <c r="D24" s="25" t="s">
        <v>4</v>
      </c>
      <c r="E24" s="21">
        <v>22956.6</v>
      </c>
    </row>
    <row r="25" spans="1:5" s="41" customFormat="1" outlineLevel="2">
      <c r="A25" s="40" t="s">
        <v>92</v>
      </c>
      <c r="B25" s="21" t="s">
        <v>92</v>
      </c>
      <c r="C25" s="25">
        <v>1746.12</v>
      </c>
      <c r="D25" s="25" t="s">
        <v>4</v>
      </c>
      <c r="E25" s="21">
        <v>22975.200000000001</v>
      </c>
    </row>
    <row r="26" spans="1:5" s="41" customFormat="1" outlineLevel="2">
      <c r="A26" s="40" t="s">
        <v>90</v>
      </c>
      <c r="B26" s="21" t="s">
        <v>89</v>
      </c>
      <c r="C26" s="25">
        <v>1836.53</v>
      </c>
      <c r="D26" s="25" t="s">
        <v>4</v>
      </c>
      <c r="E26" s="21">
        <v>22956.6</v>
      </c>
    </row>
    <row r="27" spans="1:5" s="41" customFormat="1" outlineLevel="2">
      <c r="A27" s="40" t="s">
        <v>87</v>
      </c>
      <c r="B27" s="21" t="s">
        <v>86</v>
      </c>
      <c r="C27" s="25">
        <v>3216.52</v>
      </c>
      <c r="D27" s="25" t="s">
        <v>4</v>
      </c>
      <c r="E27" s="21">
        <v>22975.200000000001</v>
      </c>
    </row>
    <row r="28" spans="1:5" s="41" customFormat="1" outlineLevel="2">
      <c r="A28" s="40" t="s">
        <v>84</v>
      </c>
      <c r="B28" s="21" t="s">
        <v>83</v>
      </c>
      <c r="C28" s="25">
        <v>8953.07</v>
      </c>
      <c r="D28" s="25" t="s">
        <v>4</v>
      </c>
      <c r="E28" s="21">
        <v>22956.6</v>
      </c>
    </row>
    <row r="29" spans="1:5" ht="42.75" outlineLevel="1">
      <c r="A29" s="15" t="s">
        <v>23</v>
      </c>
      <c r="B29" s="13"/>
      <c r="C29" s="23">
        <f>SUM(C30:C48)</f>
        <v>582825.34999999986</v>
      </c>
      <c r="D29" s="36"/>
      <c r="E29" s="13"/>
    </row>
    <row r="30" spans="1:5" s="41" customFormat="1" outlineLevel="2">
      <c r="A30" s="40" t="s">
        <v>168</v>
      </c>
      <c r="B30" s="21" t="s">
        <v>167</v>
      </c>
      <c r="C30" s="25">
        <v>661.62</v>
      </c>
      <c r="D30" s="25" t="s">
        <v>5</v>
      </c>
      <c r="E30" s="21">
        <v>3</v>
      </c>
    </row>
    <row r="31" spans="1:5" s="41" customFormat="1" outlineLevel="2">
      <c r="A31" s="40" t="s">
        <v>165</v>
      </c>
      <c r="B31" s="21" t="s">
        <v>164</v>
      </c>
      <c r="C31" s="25">
        <v>6676.56</v>
      </c>
      <c r="D31" s="25" t="s">
        <v>5</v>
      </c>
      <c r="E31" s="21">
        <v>3</v>
      </c>
    </row>
    <row r="32" spans="1:5" s="41" customFormat="1" outlineLevel="2">
      <c r="A32" s="40" t="s">
        <v>150</v>
      </c>
      <c r="B32" s="21" t="s">
        <v>150</v>
      </c>
      <c r="C32" s="25">
        <v>977.21</v>
      </c>
      <c r="D32" s="25" t="s">
        <v>6</v>
      </c>
      <c r="E32" s="21">
        <v>13</v>
      </c>
    </row>
    <row r="33" spans="1:5" s="41" customFormat="1" outlineLevel="2">
      <c r="A33" s="40" t="s">
        <v>146</v>
      </c>
      <c r="B33" s="21" t="s">
        <v>146</v>
      </c>
      <c r="C33" s="25">
        <v>1267.74</v>
      </c>
      <c r="D33" s="25" t="s">
        <v>5</v>
      </c>
      <c r="E33" s="21">
        <v>1</v>
      </c>
    </row>
    <row r="34" spans="1:5" s="41" customFormat="1" outlineLevel="2">
      <c r="A34" s="40" t="s">
        <v>142</v>
      </c>
      <c r="B34" s="21" t="s">
        <v>142</v>
      </c>
      <c r="C34" s="25">
        <v>307238.25</v>
      </c>
      <c r="D34" s="25" t="s">
        <v>141</v>
      </c>
      <c r="E34" s="21">
        <v>501</v>
      </c>
    </row>
    <row r="35" spans="1:5" s="41" customFormat="1" outlineLevel="2">
      <c r="A35" s="40" t="s">
        <v>56</v>
      </c>
      <c r="B35" s="21" t="s">
        <v>57</v>
      </c>
      <c r="C35" s="25">
        <v>33068.699999999997</v>
      </c>
      <c r="D35" s="25" t="s">
        <v>6</v>
      </c>
      <c r="E35" s="21">
        <v>42</v>
      </c>
    </row>
    <row r="36" spans="1:5" s="41" customFormat="1" outlineLevel="2">
      <c r="A36" s="40" t="s">
        <v>138</v>
      </c>
      <c r="B36" s="21" t="s">
        <v>138</v>
      </c>
      <c r="C36" s="25">
        <v>961.62</v>
      </c>
      <c r="D36" s="25" t="s">
        <v>5</v>
      </c>
      <c r="E36" s="21">
        <v>1</v>
      </c>
    </row>
    <row r="37" spans="1:5" s="41" customFormat="1" outlineLevel="2">
      <c r="A37" s="40" t="s">
        <v>136</v>
      </c>
      <c r="B37" s="21" t="s">
        <v>136</v>
      </c>
      <c r="C37" s="25">
        <v>82.74</v>
      </c>
      <c r="D37" s="25" t="s">
        <v>5</v>
      </c>
      <c r="E37" s="21">
        <v>1</v>
      </c>
    </row>
    <row r="38" spans="1:5" s="41" customFormat="1" outlineLevel="2">
      <c r="A38" s="40" t="s">
        <v>131</v>
      </c>
      <c r="B38" s="21" t="s">
        <v>131</v>
      </c>
      <c r="C38" s="25">
        <v>8083.31</v>
      </c>
      <c r="D38" s="25" t="s">
        <v>4</v>
      </c>
      <c r="E38" s="21">
        <v>11.9</v>
      </c>
    </row>
    <row r="39" spans="1:5" s="41" customFormat="1" outlineLevel="2">
      <c r="A39" s="40" t="s">
        <v>102</v>
      </c>
      <c r="B39" s="21" t="s">
        <v>102</v>
      </c>
      <c r="C39" s="25">
        <v>2108.16</v>
      </c>
      <c r="D39" s="25" t="s">
        <v>5</v>
      </c>
      <c r="E39" s="21">
        <v>1</v>
      </c>
    </row>
    <row r="40" spans="1:5" s="41" customFormat="1" outlineLevel="2">
      <c r="A40" s="40" t="s">
        <v>100</v>
      </c>
      <c r="B40" s="21" t="s">
        <v>100</v>
      </c>
      <c r="C40" s="25">
        <v>16812.669999999998</v>
      </c>
      <c r="D40" s="25" t="s">
        <v>5</v>
      </c>
      <c r="E40" s="21">
        <v>7</v>
      </c>
    </row>
    <row r="41" spans="1:5" s="41" customFormat="1" outlineLevel="2">
      <c r="A41" s="40" t="s">
        <v>98</v>
      </c>
      <c r="B41" s="21" t="s">
        <v>97</v>
      </c>
      <c r="C41" s="25">
        <v>4434.18</v>
      </c>
      <c r="D41" s="25" t="s">
        <v>5</v>
      </c>
      <c r="E41" s="21">
        <v>2</v>
      </c>
    </row>
    <row r="42" spans="1:5" s="41" customFormat="1" outlineLevel="2">
      <c r="A42" s="40" t="s">
        <v>48</v>
      </c>
      <c r="B42" s="21" t="s">
        <v>48</v>
      </c>
      <c r="C42" s="25">
        <v>1043.1600000000001</v>
      </c>
      <c r="D42" s="25" t="s">
        <v>5</v>
      </c>
      <c r="E42" s="21">
        <v>12</v>
      </c>
    </row>
    <row r="43" spans="1:5" s="41" customFormat="1" outlineLevel="2">
      <c r="A43" s="40" t="s">
        <v>58</v>
      </c>
      <c r="B43" s="21" t="s">
        <v>58</v>
      </c>
      <c r="C43" s="25">
        <v>1073.04</v>
      </c>
      <c r="D43" s="25" t="s">
        <v>5</v>
      </c>
      <c r="E43" s="21">
        <v>6</v>
      </c>
    </row>
    <row r="44" spans="1:5" s="41" customFormat="1" outlineLevel="2">
      <c r="A44" s="40" t="s">
        <v>49</v>
      </c>
      <c r="B44" s="21" t="s">
        <v>49</v>
      </c>
      <c r="C44" s="25">
        <v>143.85</v>
      </c>
      <c r="D44" s="25" t="s">
        <v>5</v>
      </c>
      <c r="E44" s="21">
        <v>1</v>
      </c>
    </row>
    <row r="45" spans="1:5" s="41" customFormat="1" outlineLevel="2">
      <c r="A45" s="40" t="s">
        <v>78</v>
      </c>
      <c r="B45" s="21" t="s">
        <v>78</v>
      </c>
      <c r="C45" s="25">
        <v>627.23</v>
      </c>
      <c r="D45" s="25" t="s">
        <v>4</v>
      </c>
      <c r="E45" s="21">
        <v>0.5</v>
      </c>
    </row>
    <row r="46" spans="1:5" s="41" customFormat="1" outlineLevel="2">
      <c r="A46" s="40" t="s">
        <v>50</v>
      </c>
      <c r="B46" s="21" t="s">
        <v>50</v>
      </c>
      <c r="C46" s="25">
        <v>607.30999999999995</v>
      </c>
      <c r="D46" s="25" t="s">
        <v>5</v>
      </c>
      <c r="E46" s="21">
        <v>1</v>
      </c>
    </row>
    <row r="47" spans="1:5" s="41" customFormat="1" outlineLevel="2">
      <c r="A47" s="40" t="s">
        <v>51</v>
      </c>
      <c r="B47" s="21" t="s">
        <v>52</v>
      </c>
      <c r="C47" s="25">
        <v>134491</v>
      </c>
      <c r="D47" s="25" t="s">
        <v>4</v>
      </c>
      <c r="E47" s="21">
        <v>350</v>
      </c>
    </row>
    <row r="48" spans="1:5" s="41" customFormat="1" outlineLevel="2">
      <c r="A48" s="40" t="s">
        <v>67</v>
      </c>
      <c r="B48" s="21" t="s">
        <v>67</v>
      </c>
      <c r="C48" s="25">
        <v>62467</v>
      </c>
      <c r="D48" s="25" t="s">
        <v>66</v>
      </c>
      <c r="E48" s="21">
        <v>1</v>
      </c>
    </row>
    <row r="49" spans="1:5" s="41" customFormat="1" ht="52.5" customHeight="1" outlineLevel="2">
      <c r="A49" s="15" t="s">
        <v>24</v>
      </c>
      <c r="B49" s="21"/>
      <c r="C49" s="24">
        <f>SUM(C50:C71)</f>
        <v>100840.41</v>
      </c>
      <c r="D49" s="25"/>
      <c r="E49" s="21"/>
    </row>
    <row r="50" spans="1:5" s="41" customFormat="1" outlineLevel="2">
      <c r="A50" s="40" t="s">
        <v>35</v>
      </c>
      <c r="B50" s="21" t="s">
        <v>35</v>
      </c>
      <c r="C50" s="25">
        <v>969.06</v>
      </c>
      <c r="D50" s="25" t="s">
        <v>36</v>
      </c>
      <c r="E50" s="21">
        <v>2</v>
      </c>
    </row>
    <row r="51" spans="1:5" s="41" customFormat="1" outlineLevel="2">
      <c r="A51" s="40" t="s">
        <v>170</v>
      </c>
      <c r="B51" s="21" t="s">
        <v>170</v>
      </c>
      <c r="C51" s="25">
        <v>3237.44</v>
      </c>
      <c r="D51" s="25" t="s">
        <v>37</v>
      </c>
      <c r="E51" s="21">
        <v>4</v>
      </c>
    </row>
    <row r="52" spans="1:5" s="41" customFormat="1" outlineLevel="2">
      <c r="A52" s="40" t="s">
        <v>47</v>
      </c>
      <c r="B52" s="21" t="s">
        <v>47</v>
      </c>
      <c r="C52" s="25">
        <v>1403.5</v>
      </c>
      <c r="D52" s="25" t="s">
        <v>6</v>
      </c>
      <c r="E52" s="21">
        <v>5</v>
      </c>
    </row>
    <row r="53" spans="1:5" s="41" customFormat="1" outlineLevel="2">
      <c r="A53" s="40" t="s">
        <v>47</v>
      </c>
      <c r="B53" s="21" t="s">
        <v>47</v>
      </c>
      <c r="C53" s="25">
        <v>4491.2</v>
      </c>
      <c r="D53" s="25" t="s">
        <v>6</v>
      </c>
      <c r="E53" s="21">
        <v>16</v>
      </c>
    </row>
    <row r="54" spans="1:5" s="41" customFormat="1" outlineLevel="2">
      <c r="A54" s="40" t="s">
        <v>43</v>
      </c>
      <c r="B54" s="21" t="s">
        <v>43</v>
      </c>
      <c r="C54" s="25">
        <v>189.65</v>
      </c>
      <c r="D54" s="25" t="s">
        <v>6</v>
      </c>
      <c r="E54" s="21">
        <v>0.5</v>
      </c>
    </row>
    <row r="55" spans="1:5" s="41" customFormat="1" outlineLevel="2">
      <c r="A55" s="40" t="s">
        <v>148</v>
      </c>
      <c r="B55" s="21" t="s">
        <v>148</v>
      </c>
      <c r="C55" s="25">
        <v>383.63</v>
      </c>
      <c r="D55" s="25" t="s">
        <v>5</v>
      </c>
      <c r="E55" s="21">
        <v>1</v>
      </c>
    </row>
    <row r="56" spans="1:5" s="41" customFormat="1" outlineLevel="2">
      <c r="A56" s="40" t="s">
        <v>144</v>
      </c>
      <c r="B56" s="21" t="s">
        <v>144</v>
      </c>
      <c r="C56" s="25">
        <v>5708.53</v>
      </c>
      <c r="D56" s="25" t="s">
        <v>5</v>
      </c>
      <c r="E56" s="21">
        <v>1</v>
      </c>
    </row>
    <row r="57" spans="1:5" s="41" customFormat="1" outlineLevel="2">
      <c r="A57" s="40" t="s">
        <v>134</v>
      </c>
      <c r="B57" s="21" t="s">
        <v>134</v>
      </c>
      <c r="C57" s="25">
        <v>1918.9</v>
      </c>
      <c r="D57" s="25" t="s">
        <v>5</v>
      </c>
      <c r="E57" s="21">
        <v>1</v>
      </c>
    </row>
    <row r="58" spans="1:5" s="41" customFormat="1" outlineLevel="2">
      <c r="A58" s="40" t="s">
        <v>14</v>
      </c>
      <c r="B58" s="21" t="s">
        <v>14</v>
      </c>
      <c r="C58" s="25">
        <v>30702.400000000001</v>
      </c>
      <c r="D58" s="25" t="s">
        <v>5</v>
      </c>
      <c r="E58" s="21">
        <v>16</v>
      </c>
    </row>
    <row r="59" spans="1:5" s="41" customFormat="1" outlineLevel="2">
      <c r="A59" s="40" t="s">
        <v>129</v>
      </c>
      <c r="B59" s="21" t="s">
        <v>129</v>
      </c>
      <c r="C59" s="25">
        <v>7046.28</v>
      </c>
      <c r="D59" s="25" t="s">
        <v>6</v>
      </c>
      <c r="E59" s="21">
        <v>6</v>
      </c>
    </row>
    <row r="60" spans="1:5" s="41" customFormat="1" outlineLevel="2">
      <c r="A60" s="40" t="s">
        <v>127</v>
      </c>
      <c r="B60" s="21" t="s">
        <v>127</v>
      </c>
      <c r="C60" s="25">
        <v>6389.15</v>
      </c>
      <c r="D60" s="25" t="s">
        <v>38</v>
      </c>
      <c r="E60" s="21">
        <v>5</v>
      </c>
    </row>
    <row r="61" spans="1:5" s="41" customFormat="1" outlineLevel="2">
      <c r="A61" s="40" t="s">
        <v>15</v>
      </c>
      <c r="B61" s="21" t="s">
        <v>15</v>
      </c>
      <c r="C61" s="25">
        <v>1030</v>
      </c>
      <c r="D61" s="25" t="s">
        <v>38</v>
      </c>
      <c r="E61" s="21">
        <v>1</v>
      </c>
    </row>
    <row r="62" spans="1:5" s="41" customFormat="1" outlineLevel="2">
      <c r="A62" s="40" t="s">
        <v>124</v>
      </c>
      <c r="B62" s="21" t="s">
        <v>124</v>
      </c>
      <c r="C62" s="25">
        <v>1277.83</v>
      </c>
      <c r="D62" s="25" t="s">
        <v>38</v>
      </c>
      <c r="E62" s="21">
        <v>1</v>
      </c>
    </row>
    <row r="63" spans="1:5" s="41" customFormat="1" outlineLevel="2">
      <c r="A63" s="40" t="s">
        <v>39</v>
      </c>
      <c r="B63" s="21" t="s">
        <v>39</v>
      </c>
      <c r="C63" s="25">
        <v>1790.38</v>
      </c>
      <c r="D63" s="25" t="s">
        <v>6</v>
      </c>
      <c r="E63" s="21">
        <v>2</v>
      </c>
    </row>
    <row r="64" spans="1:5" s="41" customFormat="1" outlineLevel="2">
      <c r="A64" s="40" t="s">
        <v>40</v>
      </c>
      <c r="B64" s="21" t="s">
        <v>40</v>
      </c>
      <c r="C64" s="25">
        <v>538.79999999999995</v>
      </c>
      <c r="D64" s="25" t="s">
        <v>5</v>
      </c>
      <c r="E64" s="21">
        <v>3</v>
      </c>
    </row>
    <row r="65" spans="1:5" s="41" customFormat="1" outlineLevel="2">
      <c r="A65" s="40" t="s">
        <v>94</v>
      </c>
      <c r="B65" s="21" t="s">
        <v>94</v>
      </c>
      <c r="C65" s="25">
        <v>2858.73</v>
      </c>
      <c r="D65" s="25" t="s">
        <v>4</v>
      </c>
      <c r="E65" s="21">
        <v>7</v>
      </c>
    </row>
    <row r="66" spans="1:5" s="41" customFormat="1" outlineLevel="2">
      <c r="A66" s="40" t="s">
        <v>75</v>
      </c>
      <c r="B66" s="21" t="s">
        <v>75</v>
      </c>
      <c r="C66" s="25">
        <v>10584</v>
      </c>
      <c r="D66" s="25" t="s">
        <v>4</v>
      </c>
      <c r="E66" s="21">
        <v>24</v>
      </c>
    </row>
    <row r="67" spans="1:5" s="41" customFormat="1" outlineLevel="2">
      <c r="A67" s="40" t="s">
        <v>41</v>
      </c>
      <c r="B67" s="21" t="s">
        <v>41</v>
      </c>
      <c r="C67" s="25">
        <v>270.14</v>
      </c>
      <c r="D67" s="25" t="s">
        <v>42</v>
      </c>
      <c r="E67" s="21">
        <v>1</v>
      </c>
    </row>
    <row r="68" spans="1:5" s="41" customFormat="1" outlineLevel="2">
      <c r="A68" s="40" t="s">
        <v>46</v>
      </c>
      <c r="B68" s="21" t="s">
        <v>46</v>
      </c>
      <c r="C68" s="25">
        <v>5384.07</v>
      </c>
      <c r="D68" s="25" t="s">
        <v>6</v>
      </c>
      <c r="E68" s="21">
        <v>27</v>
      </c>
    </row>
    <row r="69" spans="1:5" s="41" customFormat="1" outlineLevel="2">
      <c r="A69" s="40" t="s">
        <v>64</v>
      </c>
      <c r="B69" s="21" t="s">
        <v>64</v>
      </c>
      <c r="C69" s="25">
        <v>564.6</v>
      </c>
      <c r="D69" s="25" t="s">
        <v>5</v>
      </c>
      <c r="E69" s="21">
        <v>5</v>
      </c>
    </row>
    <row r="70" spans="1:5" s="41" customFormat="1" outlineLevel="2">
      <c r="A70" s="40" t="s">
        <v>16</v>
      </c>
      <c r="B70" s="21" t="s">
        <v>16</v>
      </c>
      <c r="C70" s="25">
        <v>2486.12</v>
      </c>
      <c r="D70" s="25" t="s">
        <v>37</v>
      </c>
      <c r="E70" s="21">
        <v>4</v>
      </c>
    </row>
    <row r="71" spans="1:5" s="41" customFormat="1" outlineLevel="2">
      <c r="A71" s="40" t="s">
        <v>61</v>
      </c>
      <c r="B71" s="21" t="s">
        <v>61</v>
      </c>
      <c r="C71" s="25">
        <v>11616</v>
      </c>
      <c r="D71" s="25" t="s">
        <v>4</v>
      </c>
      <c r="E71" s="21">
        <v>24</v>
      </c>
    </row>
    <row r="72" spans="1:5" s="41" customFormat="1" ht="28.5" outlineLevel="2">
      <c r="A72" s="15" t="s">
        <v>25</v>
      </c>
      <c r="B72" s="21"/>
      <c r="C72" s="25">
        <v>0</v>
      </c>
      <c r="D72" s="25"/>
      <c r="E72" s="21"/>
    </row>
    <row r="73" spans="1:5" ht="28.5">
      <c r="A73" s="15" t="s">
        <v>26</v>
      </c>
      <c r="B73" s="7" t="e">
        <f>SUM(#REF!)</f>
        <v>#REF!</v>
      </c>
      <c r="C73" s="23">
        <v>0</v>
      </c>
      <c r="D73" s="34"/>
      <c r="E73" s="2"/>
    </row>
    <row r="74" spans="1:5" ht="28.5">
      <c r="A74" s="15" t="s">
        <v>27</v>
      </c>
      <c r="B74" s="7" t="e">
        <f>#REF!</f>
        <v>#REF!</v>
      </c>
      <c r="C74" s="23">
        <v>0</v>
      </c>
      <c r="D74" s="34"/>
      <c r="E74" s="2"/>
    </row>
    <row r="75" spans="1:5" ht="28.5">
      <c r="A75" s="15" t="s">
        <v>28</v>
      </c>
      <c r="B75" s="7" t="e">
        <f>#REF!+#REF!</f>
        <v>#REF!</v>
      </c>
      <c r="C75" s="23">
        <f>C76</f>
        <v>1563.9</v>
      </c>
      <c r="D75" s="34"/>
      <c r="E75" s="2"/>
    </row>
    <row r="76" spans="1:5" s="41" customFormat="1" outlineLevel="2">
      <c r="A76" s="40" t="s">
        <v>34</v>
      </c>
      <c r="B76" s="21" t="s">
        <v>34</v>
      </c>
      <c r="C76" s="25">
        <v>1563.9</v>
      </c>
      <c r="D76" s="25" t="s">
        <v>6</v>
      </c>
      <c r="E76" s="21">
        <v>5</v>
      </c>
    </row>
    <row r="77" spans="1:5" ht="28.5">
      <c r="A77" s="15" t="s">
        <v>29</v>
      </c>
      <c r="B77" s="7" t="e">
        <f>#REF!</f>
        <v>#REF!</v>
      </c>
      <c r="C77" s="23">
        <v>0</v>
      </c>
      <c r="D77" s="34"/>
      <c r="E77" s="2"/>
    </row>
    <row r="78" spans="1:5" ht="28.5">
      <c r="A78" s="15" t="s">
        <v>30</v>
      </c>
      <c r="B78" s="7" t="e">
        <f>#REF!+#REF!</f>
        <v>#REF!</v>
      </c>
      <c r="C78" s="23">
        <f>C79+C80</f>
        <v>26477.760000000002</v>
      </c>
      <c r="D78" s="34"/>
      <c r="E78" s="2"/>
    </row>
    <row r="79" spans="1:5" s="41" customFormat="1" outlineLevel="2">
      <c r="A79" s="40" t="s">
        <v>121</v>
      </c>
      <c r="B79" s="21" t="s">
        <v>121</v>
      </c>
      <c r="C79" s="25">
        <v>10867.27</v>
      </c>
      <c r="D79" s="25" t="s">
        <v>4</v>
      </c>
      <c r="E79" s="21">
        <v>22975.200000000001</v>
      </c>
    </row>
    <row r="80" spans="1:5" s="41" customFormat="1" outlineLevel="2">
      <c r="A80" s="40" t="s">
        <v>119</v>
      </c>
      <c r="B80" s="21" t="s">
        <v>119</v>
      </c>
      <c r="C80" s="25">
        <v>15610.49</v>
      </c>
      <c r="D80" s="25" t="s">
        <v>4</v>
      </c>
      <c r="E80" s="21">
        <v>22956.6</v>
      </c>
    </row>
    <row r="81" spans="1:5" ht="42.75">
      <c r="A81" s="15" t="s">
        <v>31</v>
      </c>
      <c r="B81" s="7" t="e">
        <f>#REF!</f>
        <v>#REF!</v>
      </c>
      <c r="C81" s="23">
        <f>C82</f>
        <v>1465.92</v>
      </c>
      <c r="D81" s="34"/>
      <c r="E81" s="2"/>
    </row>
    <row r="82" spans="1:5" s="41" customFormat="1" outlineLevel="2">
      <c r="A82" s="40" t="s">
        <v>22</v>
      </c>
      <c r="B82" s="21" t="s">
        <v>22</v>
      </c>
      <c r="C82" s="25">
        <v>1465.92</v>
      </c>
      <c r="D82" s="25" t="s">
        <v>4</v>
      </c>
      <c r="E82" s="21">
        <v>1018</v>
      </c>
    </row>
    <row r="83" spans="1:5" ht="57">
      <c r="A83" s="15" t="s">
        <v>32</v>
      </c>
      <c r="B83" s="7" t="e">
        <f>SUM(#REF!)</f>
        <v>#REF!</v>
      </c>
      <c r="C83" s="23">
        <f>SUM(C84:C90)</f>
        <v>124401.29000000001</v>
      </c>
      <c r="D83" s="34"/>
      <c r="E83" s="2"/>
    </row>
    <row r="84" spans="1:5" s="41" customFormat="1" outlineLevel="2">
      <c r="A84" s="40" t="s">
        <v>162</v>
      </c>
      <c r="B84" s="21" t="s">
        <v>161</v>
      </c>
      <c r="C84" s="25">
        <v>1172.8</v>
      </c>
      <c r="D84" s="25" t="s">
        <v>5</v>
      </c>
      <c r="E84" s="21">
        <v>0.25</v>
      </c>
    </row>
    <row r="85" spans="1:5" s="41" customFormat="1" outlineLevel="2">
      <c r="A85" s="40" t="s">
        <v>159</v>
      </c>
      <c r="B85" s="21" t="s">
        <v>158</v>
      </c>
      <c r="C85" s="25">
        <v>390.58</v>
      </c>
      <c r="D85" s="25" t="s">
        <v>4</v>
      </c>
      <c r="E85" s="21">
        <v>22975.200000000001</v>
      </c>
    </row>
    <row r="86" spans="1:5" s="41" customFormat="1" outlineLevel="2">
      <c r="A86" s="40" t="s">
        <v>156</v>
      </c>
      <c r="B86" s="21" t="s">
        <v>155</v>
      </c>
      <c r="C86" s="25">
        <v>390.26</v>
      </c>
      <c r="D86" s="25" t="s">
        <v>4</v>
      </c>
      <c r="E86" s="21">
        <v>22956.6</v>
      </c>
    </row>
    <row r="87" spans="1:5" s="41" customFormat="1" outlineLevel="2">
      <c r="A87" s="40" t="s">
        <v>113</v>
      </c>
      <c r="B87" s="21" t="s">
        <v>112</v>
      </c>
      <c r="C87" s="25">
        <v>64790.04</v>
      </c>
      <c r="D87" s="25" t="s">
        <v>4</v>
      </c>
      <c r="E87" s="21">
        <v>22975.200000000001</v>
      </c>
    </row>
    <row r="88" spans="1:5" s="41" customFormat="1" outlineLevel="2">
      <c r="A88" s="40" t="s">
        <v>110</v>
      </c>
      <c r="B88" s="21" t="s">
        <v>110</v>
      </c>
      <c r="C88" s="25">
        <v>57169.66</v>
      </c>
      <c r="D88" s="25" t="s">
        <v>4</v>
      </c>
      <c r="E88" s="21">
        <v>22959.7</v>
      </c>
    </row>
    <row r="89" spans="1:5" s="41" customFormat="1" outlineLevel="2">
      <c r="A89" s="40" t="s">
        <v>45</v>
      </c>
      <c r="B89" s="21" t="s">
        <v>45</v>
      </c>
      <c r="C89" s="25">
        <v>108</v>
      </c>
      <c r="D89" s="25" t="s">
        <v>44</v>
      </c>
      <c r="E89" s="21">
        <v>0.12</v>
      </c>
    </row>
    <row r="90" spans="1:5" s="41" customFormat="1" outlineLevel="2">
      <c r="A90" s="40" t="s">
        <v>71</v>
      </c>
      <c r="B90" s="21" t="s">
        <v>71</v>
      </c>
      <c r="C90" s="25">
        <v>379.95</v>
      </c>
      <c r="D90" s="25" t="s">
        <v>4</v>
      </c>
      <c r="E90" s="21">
        <v>85</v>
      </c>
    </row>
    <row r="91" spans="1:5">
      <c r="A91" s="15" t="s">
        <v>33</v>
      </c>
      <c r="B91" s="7">
        <f>B92</f>
        <v>3762.71186440678</v>
      </c>
      <c r="C91" s="23">
        <f>C92</f>
        <v>4440</v>
      </c>
      <c r="D91" s="34"/>
      <c r="E91" s="2"/>
    </row>
    <row r="92" spans="1:5" ht="45">
      <c r="A92" s="30" t="s">
        <v>9</v>
      </c>
      <c r="B92" s="8">
        <f>C92/1.18</f>
        <v>3762.71186440678</v>
      </c>
      <c r="C92" s="26">
        <f>E92*12*5</f>
        <v>4440</v>
      </c>
      <c r="D92" s="35" t="s">
        <v>7</v>
      </c>
      <c r="E92" s="3">
        <v>74</v>
      </c>
    </row>
    <row r="93" spans="1:5">
      <c r="A93" s="15" t="s">
        <v>195</v>
      </c>
      <c r="B93" s="9" t="e">
        <f>B13+B16+B19+#REF!+#REF!+#REF!+B73+B74+B75+B77+B78+B81+B83+B91</f>
        <v>#REF!</v>
      </c>
      <c r="C93" s="27">
        <f>C83+C81+C78+C77+C75+C74+C73+C72+C49+C29+C22+C19+C16+C13</f>
        <v>1185367.2599999998</v>
      </c>
      <c r="D93" s="37" t="s">
        <v>53</v>
      </c>
      <c r="E93" s="2"/>
    </row>
    <row r="94" spans="1:5">
      <c r="A94" s="15" t="s">
        <v>196</v>
      </c>
      <c r="B94" s="10"/>
      <c r="C94" s="23">
        <f>C93*1.18+C91</f>
        <v>1403173.3667999997</v>
      </c>
      <c r="D94" s="37" t="s">
        <v>53</v>
      </c>
      <c r="E94" s="2"/>
    </row>
    <row r="95" spans="1:5">
      <c r="A95" s="15" t="s">
        <v>197</v>
      </c>
      <c r="B95" s="10"/>
      <c r="C95" s="23">
        <f>C4+C6+C9-C94</f>
        <v>-1026098.0738</v>
      </c>
      <c r="D95" s="37" t="s">
        <v>53</v>
      </c>
      <c r="E95" s="2"/>
    </row>
    <row r="96" spans="1:5" ht="28.5">
      <c r="A96" s="15" t="s">
        <v>194</v>
      </c>
      <c r="B96" s="10"/>
      <c r="C96" s="23">
        <f>C95+C8</f>
        <v>-906177.09380000003</v>
      </c>
      <c r="D96" s="34"/>
      <c r="E96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3"/>
  <sheetViews>
    <sheetView topLeftCell="A109" workbookViewId="0">
      <selection activeCell="A119" activeCellId="6" sqref="A24:XFD24 A26:XFD26 A28:XFD28 A77:XFD77 A79:XFD79 A117:XFD117 A119:XFD11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187</v>
      </c>
    </row>
    <row r="3" spans="1:5">
      <c r="A3" t="s">
        <v>186</v>
      </c>
    </row>
    <row r="4" spans="1:5" ht="15.75" thickBot="1"/>
    <row r="5" spans="1:5" ht="15.75" thickBot="1">
      <c r="A5" s="18"/>
      <c r="B5" s="18" t="s">
        <v>185</v>
      </c>
      <c r="C5" s="18" t="s">
        <v>184</v>
      </c>
      <c r="D5" s="18" t="s">
        <v>183</v>
      </c>
      <c r="E5" s="18" t="s">
        <v>182</v>
      </c>
    </row>
    <row r="6" spans="1:5" s="20" customFormat="1" ht="15.75" outlineLevel="2" thickBot="1">
      <c r="A6" s="19" t="s">
        <v>181</v>
      </c>
      <c r="B6" s="19" t="s">
        <v>181</v>
      </c>
      <c r="C6" s="19">
        <v>46644.6</v>
      </c>
      <c r="D6" s="19" t="s">
        <v>17</v>
      </c>
      <c r="E6" s="19">
        <v>867</v>
      </c>
    </row>
    <row r="7" spans="1:5" ht="15.75" outlineLevel="1" thickBot="1">
      <c r="A7" s="17" t="s">
        <v>180</v>
      </c>
      <c r="B7" s="14"/>
      <c r="C7" s="14">
        <f>SUBTOTAL(9,C6:C6)</f>
        <v>46644.6</v>
      </c>
      <c r="D7" s="14"/>
      <c r="E7" s="14">
        <f>SUBTOTAL(9,E6:E6)</f>
        <v>867</v>
      </c>
    </row>
    <row r="8" spans="1:5" s="20" customFormat="1" ht="15.75" outlineLevel="2" thickBot="1">
      <c r="A8" s="19" t="s">
        <v>179</v>
      </c>
      <c r="B8" s="19" t="s">
        <v>179</v>
      </c>
      <c r="C8" s="19">
        <v>46321.8</v>
      </c>
      <c r="D8" s="19" t="s">
        <v>17</v>
      </c>
      <c r="E8" s="19">
        <v>861</v>
      </c>
    </row>
    <row r="9" spans="1:5" ht="15.75" outlineLevel="1" thickBot="1">
      <c r="A9" s="16" t="s">
        <v>178</v>
      </c>
      <c r="B9" s="14"/>
      <c r="C9" s="14">
        <f>SUBTOTAL(9,C8:C8)</f>
        <v>46321.8</v>
      </c>
      <c r="D9" s="14"/>
      <c r="E9" s="14">
        <f>SUBTOTAL(9,E8:E8)</f>
        <v>861</v>
      </c>
    </row>
    <row r="10" spans="1:5" s="20" customFormat="1" ht="15.75" outlineLevel="2" thickBot="1">
      <c r="A10" s="19" t="s">
        <v>35</v>
      </c>
      <c r="B10" s="19" t="s">
        <v>35</v>
      </c>
      <c r="C10" s="19">
        <v>969.06</v>
      </c>
      <c r="D10" s="19" t="s">
        <v>36</v>
      </c>
      <c r="E10" s="19">
        <v>2</v>
      </c>
    </row>
    <row r="11" spans="1:5" ht="15.75" outlineLevel="1" thickBot="1">
      <c r="A11" s="16" t="s">
        <v>177</v>
      </c>
      <c r="B11" s="14"/>
      <c r="C11" s="14">
        <f>SUBTOTAL(9,C10:C10)</f>
        <v>969.06</v>
      </c>
      <c r="D11" s="14"/>
      <c r="E11" s="14">
        <f>SUBTOTAL(9,E10:E10)</f>
        <v>2</v>
      </c>
    </row>
    <row r="12" spans="1:5" s="20" customFormat="1" ht="15.75" outlineLevel="2" thickBot="1">
      <c r="A12" s="19" t="s">
        <v>176</v>
      </c>
      <c r="B12" s="19" t="s">
        <v>176</v>
      </c>
      <c r="C12" s="19">
        <v>1838.02</v>
      </c>
      <c r="D12" s="19" t="s">
        <v>4</v>
      </c>
      <c r="E12" s="19">
        <v>22975.200000000001</v>
      </c>
    </row>
    <row r="13" spans="1:5" ht="15.75" outlineLevel="1" thickBot="1">
      <c r="A13" s="16" t="s">
        <v>175</v>
      </c>
      <c r="B13" s="14"/>
      <c r="C13" s="14">
        <f>SUBTOTAL(9,C12:C12)</f>
        <v>1838.02</v>
      </c>
      <c r="D13" s="14"/>
      <c r="E13" s="14">
        <f>SUBTOTAL(9,E12:E12)</f>
        <v>22975.200000000001</v>
      </c>
    </row>
    <row r="14" spans="1:5" s="20" customFormat="1" ht="15.75" outlineLevel="2" thickBot="1">
      <c r="A14" s="19" t="s">
        <v>174</v>
      </c>
      <c r="B14" s="19" t="s">
        <v>173</v>
      </c>
      <c r="C14" s="19">
        <v>2066.09</v>
      </c>
      <c r="D14" s="19" t="s">
        <v>4</v>
      </c>
      <c r="E14" s="19">
        <v>22956.6</v>
      </c>
    </row>
    <row r="15" spans="1:5" ht="15.75" outlineLevel="1" thickBot="1">
      <c r="A15" s="16" t="s">
        <v>172</v>
      </c>
      <c r="B15" s="14"/>
      <c r="C15" s="14">
        <f>SUBTOTAL(9,C14:C14)</f>
        <v>2066.09</v>
      </c>
      <c r="D15" s="14"/>
      <c r="E15" s="14">
        <f>SUBTOTAL(9,E14:E14)</f>
        <v>22956.6</v>
      </c>
    </row>
    <row r="16" spans="1:5" s="20" customFormat="1" ht="15.75" outlineLevel="2" thickBot="1">
      <c r="A16" s="19" t="s">
        <v>22</v>
      </c>
      <c r="B16" s="19" t="s">
        <v>22</v>
      </c>
      <c r="C16" s="19">
        <v>1465.92</v>
      </c>
      <c r="D16" s="19" t="s">
        <v>4</v>
      </c>
      <c r="E16" s="19">
        <v>1018</v>
      </c>
    </row>
    <row r="17" spans="1:5" ht="15.75" outlineLevel="1" thickBot="1">
      <c r="A17" s="16" t="s">
        <v>171</v>
      </c>
      <c r="B17" s="14"/>
      <c r="C17" s="14">
        <f>SUBTOTAL(9,C16:C16)</f>
        <v>1465.92</v>
      </c>
      <c r="D17" s="14"/>
      <c r="E17" s="14">
        <f>SUBTOTAL(9,E16:E16)</f>
        <v>1018</v>
      </c>
    </row>
    <row r="18" spans="1:5" s="20" customFormat="1" ht="15.75" outlineLevel="2" thickBot="1">
      <c r="A18" s="19" t="s">
        <v>170</v>
      </c>
      <c r="B18" s="19" t="s">
        <v>170</v>
      </c>
      <c r="C18" s="19">
        <v>3237.44</v>
      </c>
      <c r="D18" s="19" t="s">
        <v>37</v>
      </c>
      <c r="E18" s="19">
        <v>4</v>
      </c>
    </row>
    <row r="19" spans="1:5" ht="15.75" outlineLevel="1" thickBot="1">
      <c r="A19" s="16" t="s">
        <v>169</v>
      </c>
      <c r="B19" s="14"/>
      <c r="C19" s="14">
        <f>SUBTOTAL(9,C18:C18)</f>
        <v>3237.44</v>
      </c>
      <c r="D19" s="14"/>
      <c r="E19" s="14">
        <f>SUBTOTAL(9,E18:E18)</f>
        <v>4</v>
      </c>
    </row>
    <row r="20" spans="1:5" s="20" customFormat="1" ht="15.75" outlineLevel="2" thickBot="1">
      <c r="A20" s="19" t="s">
        <v>168</v>
      </c>
      <c r="B20" s="19" t="s">
        <v>167</v>
      </c>
      <c r="C20" s="19">
        <v>661.62</v>
      </c>
      <c r="D20" s="19" t="s">
        <v>5</v>
      </c>
      <c r="E20" s="19">
        <v>3</v>
      </c>
    </row>
    <row r="21" spans="1:5" ht="15.75" outlineLevel="1" thickBot="1">
      <c r="A21" s="16" t="s">
        <v>166</v>
      </c>
      <c r="B21" s="14"/>
      <c r="C21" s="14">
        <f>SUBTOTAL(9,C20:C20)</f>
        <v>661.62</v>
      </c>
      <c r="D21" s="14"/>
      <c r="E21" s="14">
        <f>SUBTOTAL(9,E20:E20)</f>
        <v>3</v>
      </c>
    </row>
    <row r="22" spans="1:5" s="20" customFormat="1" ht="15.75" outlineLevel="2" thickBot="1">
      <c r="A22" s="19" t="s">
        <v>165</v>
      </c>
      <c r="B22" s="19" t="s">
        <v>164</v>
      </c>
      <c r="C22" s="19">
        <v>6676.56</v>
      </c>
      <c r="D22" s="19" t="s">
        <v>5</v>
      </c>
      <c r="E22" s="19">
        <v>3</v>
      </c>
    </row>
    <row r="23" spans="1:5" ht="15.75" outlineLevel="1" thickBot="1">
      <c r="A23" s="16" t="s">
        <v>163</v>
      </c>
      <c r="B23" s="14"/>
      <c r="C23" s="14">
        <f>SUBTOTAL(9,C22:C22)</f>
        <v>6676.56</v>
      </c>
      <c r="D23" s="14"/>
      <c r="E23" s="14">
        <f>SUBTOTAL(9,E22:E22)</f>
        <v>3</v>
      </c>
    </row>
    <row r="24" spans="1:5" s="20" customFormat="1" ht="15.75" outlineLevel="2" thickBot="1">
      <c r="A24" s="19" t="s">
        <v>162</v>
      </c>
      <c r="B24" s="19" t="s">
        <v>161</v>
      </c>
      <c r="C24" s="19">
        <v>1172.8</v>
      </c>
      <c r="D24" s="19" t="s">
        <v>5</v>
      </c>
      <c r="E24" s="19">
        <v>0.25</v>
      </c>
    </row>
    <row r="25" spans="1:5" ht="15.75" outlineLevel="1" thickBot="1">
      <c r="A25" s="16" t="s">
        <v>160</v>
      </c>
      <c r="B25" s="14"/>
      <c r="C25" s="14">
        <f>SUBTOTAL(9,C24:C24)</f>
        <v>1172.8</v>
      </c>
      <c r="D25" s="14"/>
      <c r="E25" s="14">
        <f>SUBTOTAL(9,E24:E24)</f>
        <v>0.25</v>
      </c>
    </row>
    <row r="26" spans="1:5" s="20" customFormat="1" ht="15.75" outlineLevel="2" thickBot="1">
      <c r="A26" s="19" t="s">
        <v>159</v>
      </c>
      <c r="B26" s="19" t="s">
        <v>158</v>
      </c>
      <c r="C26" s="19">
        <v>390.58</v>
      </c>
      <c r="D26" s="19" t="s">
        <v>4</v>
      </c>
      <c r="E26" s="19">
        <v>22975.200000000001</v>
      </c>
    </row>
    <row r="27" spans="1:5" ht="15.75" outlineLevel="1" thickBot="1">
      <c r="A27" s="16" t="s">
        <v>157</v>
      </c>
      <c r="B27" s="14"/>
      <c r="C27" s="14">
        <f>SUBTOTAL(9,C26:C26)</f>
        <v>390.58</v>
      </c>
      <c r="D27" s="14"/>
      <c r="E27" s="14">
        <f>SUBTOTAL(9,E26:E26)</f>
        <v>22975.200000000001</v>
      </c>
    </row>
    <row r="28" spans="1:5" s="20" customFormat="1" ht="15.75" outlineLevel="2" thickBot="1">
      <c r="A28" s="19" t="s">
        <v>156</v>
      </c>
      <c r="B28" s="19" t="s">
        <v>155</v>
      </c>
      <c r="C28" s="19">
        <v>390.26</v>
      </c>
      <c r="D28" s="19" t="s">
        <v>4</v>
      </c>
      <c r="E28" s="19">
        <v>22956.6</v>
      </c>
    </row>
    <row r="29" spans="1:5" ht="15.75" outlineLevel="1" thickBot="1">
      <c r="A29" s="16" t="s">
        <v>154</v>
      </c>
      <c r="B29" s="14"/>
      <c r="C29" s="14">
        <f>SUBTOTAL(9,C28:C28)</f>
        <v>390.26</v>
      </c>
      <c r="D29" s="14"/>
      <c r="E29" s="14">
        <f>SUBTOTAL(9,E28:E28)</f>
        <v>22956.6</v>
      </c>
    </row>
    <row r="30" spans="1:5" s="20" customFormat="1" ht="15.75" outlineLevel="2" thickBot="1">
      <c r="A30" s="19" t="s">
        <v>47</v>
      </c>
      <c r="B30" s="19" t="s">
        <v>47</v>
      </c>
      <c r="C30" s="19">
        <v>1403.5</v>
      </c>
      <c r="D30" s="19" t="s">
        <v>6</v>
      </c>
      <c r="E30" s="19">
        <v>5</v>
      </c>
    </row>
    <row r="31" spans="1:5" s="20" customFormat="1" ht="15.75" outlineLevel="2" thickBot="1">
      <c r="A31" s="19" t="s">
        <v>47</v>
      </c>
      <c r="B31" s="19" t="s">
        <v>47</v>
      </c>
      <c r="C31" s="19">
        <v>4491.2</v>
      </c>
      <c r="D31" s="19" t="s">
        <v>6</v>
      </c>
      <c r="E31" s="19">
        <v>16</v>
      </c>
    </row>
    <row r="32" spans="1:5" ht="15.75" outlineLevel="1" thickBot="1">
      <c r="A32" s="16" t="s">
        <v>153</v>
      </c>
      <c r="B32" s="14"/>
      <c r="C32" s="14">
        <f>SUBTOTAL(9,C30:C31)</f>
        <v>5894.7</v>
      </c>
      <c r="D32" s="14"/>
      <c r="E32" s="14">
        <f>SUBTOTAL(9,E30:E31)</f>
        <v>21</v>
      </c>
    </row>
    <row r="33" spans="1:5" s="20" customFormat="1" ht="15.75" outlineLevel="2" thickBot="1">
      <c r="A33" s="19" t="s">
        <v>34</v>
      </c>
      <c r="B33" s="19" t="s">
        <v>34</v>
      </c>
      <c r="C33" s="19">
        <v>1563.9</v>
      </c>
      <c r="D33" s="19" t="s">
        <v>6</v>
      </c>
      <c r="E33" s="19">
        <v>5</v>
      </c>
    </row>
    <row r="34" spans="1:5" ht="15.75" outlineLevel="1" thickBot="1">
      <c r="A34" s="16" t="s">
        <v>152</v>
      </c>
      <c r="B34" s="14"/>
      <c r="C34" s="14">
        <f>SUBTOTAL(9,C33:C33)</f>
        <v>1563.9</v>
      </c>
      <c r="D34" s="14"/>
      <c r="E34" s="14">
        <f>SUBTOTAL(9,E33:E33)</f>
        <v>5</v>
      </c>
    </row>
    <row r="35" spans="1:5" s="20" customFormat="1" ht="15.75" outlineLevel="2" thickBot="1">
      <c r="A35" s="19" t="s">
        <v>43</v>
      </c>
      <c r="B35" s="19" t="s">
        <v>43</v>
      </c>
      <c r="C35" s="19">
        <v>189.65</v>
      </c>
      <c r="D35" s="19" t="s">
        <v>6</v>
      </c>
      <c r="E35" s="19">
        <v>0.5</v>
      </c>
    </row>
    <row r="36" spans="1:5" ht="15.75" outlineLevel="1" thickBot="1">
      <c r="A36" s="16" t="s">
        <v>151</v>
      </c>
      <c r="B36" s="14"/>
      <c r="C36" s="14">
        <f>SUBTOTAL(9,C35:C35)</f>
        <v>189.65</v>
      </c>
      <c r="D36" s="14"/>
      <c r="E36" s="14">
        <f>SUBTOTAL(9,E35:E35)</f>
        <v>0.5</v>
      </c>
    </row>
    <row r="37" spans="1:5" s="20" customFormat="1" ht="15.75" outlineLevel="2" thickBot="1">
      <c r="A37" s="19" t="s">
        <v>150</v>
      </c>
      <c r="B37" s="19" t="s">
        <v>150</v>
      </c>
      <c r="C37" s="19">
        <v>977.21</v>
      </c>
      <c r="D37" s="19" t="s">
        <v>6</v>
      </c>
      <c r="E37" s="19">
        <v>13</v>
      </c>
    </row>
    <row r="38" spans="1:5" ht="15.75" outlineLevel="1" thickBot="1">
      <c r="A38" s="16" t="s">
        <v>149</v>
      </c>
      <c r="B38" s="14"/>
      <c r="C38" s="14">
        <f>SUBTOTAL(9,C37:C37)</f>
        <v>977.21</v>
      </c>
      <c r="D38" s="14"/>
      <c r="E38" s="14">
        <f>SUBTOTAL(9,E37:E37)</f>
        <v>13</v>
      </c>
    </row>
    <row r="39" spans="1:5" s="20" customFormat="1" ht="15.75" outlineLevel="2" thickBot="1">
      <c r="A39" s="19" t="s">
        <v>148</v>
      </c>
      <c r="B39" s="19" t="s">
        <v>148</v>
      </c>
      <c r="C39" s="19">
        <v>383.63</v>
      </c>
      <c r="D39" s="19" t="s">
        <v>5</v>
      </c>
      <c r="E39" s="19">
        <v>1</v>
      </c>
    </row>
    <row r="40" spans="1:5" ht="15.75" outlineLevel="1" thickBot="1">
      <c r="A40" s="16" t="s">
        <v>147</v>
      </c>
      <c r="B40" s="14"/>
      <c r="C40" s="14">
        <f>SUBTOTAL(9,C39:C39)</f>
        <v>383.63</v>
      </c>
      <c r="D40" s="14"/>
      <c r="E40" s="14">
        <f>SUBTOTAL(9,E39:E39)</f>
        <v>1</v>
      </c>
    </row>
    <row r="41" spans="1:5" s="20" customFormat="1" ht="15.75" outlineLevel="2" thickBot="1">
      <c r="A41" s="19" t="s">
        <v>146</v>
      </c>
      <c r="B41" s="19" t="s">
        <v>146</v>
      </c>
      <c r="C41" s="19">
        <v>1267.74</v>
      </c>
      <c r="D41" s="19" t="s">
        <v>5</v>
      </c>
      <c r="E41" s="19">
        <v>1</v>
      </c>
    </row>
    <row r="42" spans="1:5" ht="15.75" outlineLevel="1" thickBot="1">
      <c r="A42" s="16" t="s">
        <v>145</v>
      </c>
      <c r="B42" s="14"/>
      <c r="C42" s="14">
        <f>SUBTOTAL(9,C41:C41)</f>
        <v>1267.74</v>
      </c>
      <c r="D42" s="14"/>
      <c r="E42" s="14">
        <f>SUBTOTAL(9,E41:E41)</f>
        <v>1</v>
      </c>
    </row>
    <row r="43" spans="1:5" s="20" customFormat="1" ht="15.75" outlineLevel="2" thickBot="1">
      <c r="A43" s="19" t="s">
        <v>144</v>
      </c>
      <c r="B43" s="19" t="s">
        <v>144</v>
      </c>
      <c r="C43" s="19">
        <v>5708.53</v>
      </c>
      <c r="D43" s="19" t="s">
        <v>5</v>
      </c>
      <c r="E43" s="19">
        <v>1</v>
      </c>
    </row>
    <row r="44" spans="1:5" ht="15.75" outlineLevel="1" thickBot="1">
      <c r="A44" s="16" t="s">
        <v>143</v>
      </c>
      <c r="B44" s="14"/>
      <c r="C44" s="14">
        <f>SUBTOTAL(9,C43:C43)</f>
        <v>5708.53</v>
      </c>
      <c r="D44" s="14"/>
      <c r="E44" s="14">
        <f>SUBTOTAL(9,E43:E43)</f>
        <v>1</v>
      </c>
    </row>
    <row r="45" spans="1:5" s="20" customFormat="1" ht="15.75" outlineLevel="2" thickBot="1">
      <c r="A45" s="19" t="s">
        <v>142</v>
      </c>
      <c r="B45" s="19" t="s">
        <v>142</v>
      </c>
      <c r="C45" s="19">
        <v>307238.25</v>
      </c>
      <c r="D45" s="19" t="s">
        <v>141</v>
      </c>
      <c r="E45" s="19">
        <v>501</v>
      </c>
    </row>
    <row r="46" spans="1:5" ht="15.75" outlineLevel="1" thickBot="1">
      <c r="A46" s="16" t="s">
        <v>140</v>
      </c>
      <c r="B46" s="14"/>
      <c r="C46" s="14">
        <f>SUBTOTAL(9,C45:C45)</f>
        <v>307238.25</v>
      </c>
      <c r="D46" s="14"/>
      <c r="E46" s="14">
        <f>SUBTOTAL(9,E45:E45)</f>
        <v>501</v>
      </c>
    </row>
    <row r="47" spans="1:5" s="20" customFormat="1" ht="15.75" outlineLevel="2" thickBot="1">
      <c r="A47" s="19" t="s">
        <v>56</v>
      </c>
      <c r="B47" s="19" t="s">
        <v>57</v>
      </c>
      <c r="C47" s="19">
        <v>33068.699999999997</v>
      </c>
      <c r="D47" s="19" t="s">
        <v>6</v>
      </c>
      <c r="E47" s="19">
        <v>42</v>
      </c>
    </row>
    <row r="48" spans="1:5" ht="15.75" outlineLevel="1" thickBot="1">
      <c r="A48" s="16" t="s">
        <v>139</v>
      </c>
      <c r="B48" s="14"/>
      <c r="C48" s="14">
        <f>SUBTOTAL(9,C47:C47)</f>
        <v>33068.699999999997</v>
      </c>
      <c r="D48" s="14"/>
      <c r="E48" s="14">
        <f>SUBTOTAL(9,E47:E47)</f>
        <v>42</v>
      </c>
    </row>
    <row r="49" spans="1:5" s="20" customFormat="1" ht="15.75" outlineLevel="2" thickBot="1">
      <c r="A49" s="19" t="s">
        <v>138</v>
      </c>
      <c r="B49" s="19" t="s">
        <v>138</v>
      </c>
      <c r="C49" s="19">
        <v>961.62</v>
      </c>
      <c r="D49" s="19" t="s">
        <v>5</v>
      </c>
      <c r="E49" s="19">
        <v>1</v>
      </c>
    </row>
    <row r="50" spans="1:5" ht="15.75" outlineLevel="1" thickBot="1">
      <c r="A50" s="16" t="s">
        <v>137</v>
      </c>
      <c r="B50" s="14"/>
      <c r="C50" s="14">
        <f>SUBTOTAL(9,C49:C49)</f>
        <v>961.62</v>
      </c>
      <c r="D50" s="14"/>
      <c r="E50" s="14">
        <f>SUBTOTAL(9,E49:E49)</f>
        <v>1</v>
      </c>
    </row>
    <row r="51" spans="1:5" s="20" customFormat="1" ht="15.75" outlineLevel="2" thickBot="1">
      <c r="A51" s="19" t="s">
        <v>136</v>
      </c>
      <c r="B51" s="19" t="s">
        <v>136</v>
      </c>
      <c r="C51" s="19">
        <v>82.74</v>
      </c>
      <c r="D51" s="19" t="s">
        <v>5</v>
      </c>
      <c r="E51" s="19">
        <v>1</v>
      </c>
    </row>
    <row r="52" spans="1:5" ht="15.75" outlineLevel="1" thickBot="1">
      <c r="A52" s="16" t="s">
        <v>135</v>
      </c>
      <c r="B52" s="14"/>
      <c r="C52" s="14">
        <f>SUBTOTAL(9,C51:C51)</f>
        <v>82.74</v>
      </c>
      <c r="D52" s="14"/>
      <c r="E52" s="14">
        <f>SUBTOTAL(9,E51:E51)</f>
        <v>1</v>
      </c>
    </row>
    <row r="53" spans="1:5" s="20" customFormat="1" ht="15.75" outlineLevel="2" thickBot="1">
      <c r="A53" s="19" t="s">
        <v>134</v>
      </c>
      <c r="B53" s="19" t="s">
        <v>134</v>
      </c>
      <c r="C53" s="19">
        <v>1918.9</v>
      </c>
      <c r="D53" s="19" t="s">
        <v>5</v>
      </c>
      <c r="E53" s="19">
        <v>1</v>
      </c>
    </row>
    <row r="54" spans="1:5" ht="15.75" outlineLevel="1" thickBot="1">
      <c r="A54" s="16" t="s">
        <v>133</v>
      </c>
      <c r="B54" s="14"/>
      <c r="C54" s="14">
        <f>SUBTOTAL(9,C53:C53)</f>
        <v>1918.9</v>
      </c>
      <c r="D54" s="14"/>
      <c r="E54" s="14">
        <f>SUBTOTAL(9,E53:E53)</f>
        <v>1</v>
      </c>
    </row>
    <row r="55" spans="1:5" s="20" customFormat="1" ht="15.75" outlineLevel="2" thickBot="1">
      <c r="A55" s="19" t="s">
        <v>14</v>
      </c>
      <c r="B55" s="19" t="s">
        <v>14</v>
      </c>
      <c r="C55" s="19">
        <v>30702.400000000001</v>
      </c>
      <c r="D55" s="19" t="s">
        <v>5</v>
      </c>
      <c r="E55" s="19">
        <v>16</v>
      </c>
    </row>
    <row r="56" spans="1:5" ht="15.75" outlineLevel="1" thickBot="1">
      <c r="A56" s="16" t="s">
        <v>132</v>
      </c>
      <c r="B56" s="14"/>
      <c r="C56" s="14">
        <f>SUBTOTAL(9,C55:C55)</f>
        <v>30702.400000000001</v>
      </c>
      <c r="D56" s="14"/>
      <c r="E56" s="14">
        <f>SUBTOTAL(9,E55:E55)</f>
        <v>16</v>
      </c>
    </row>
    <row r="57" spans="1:5" s="20" customFormat="1" ht="15.75" outlineLevel="2" thickBot="1">
      <c r="A57" s="19" t="s">
        <v>131</v>
      </c>
      <c r="B57" s="19" t="s">
        <v>131</v>
      </c>
      <c r="C57" s="19">
        <v>8083.31</v>
      </c>
      <c r="D57" s="19" t="s">
        <v>4</v>
      </c>
      <c r="E57" s="19">
        <v>11.9</v>
      </c>
    </row>
    <row r="58" spans="1:5" ht="15.75" outlineLevel="1" thickBot="1">
      <c r="A58" s="16" t="s">
        <v>130</v>
      </c>
      <c r="B58" s="14"/>
      <c r="C58" s="14">
        <f>SUBTOTAL(9,C57:C57)</f>
        <v>8083.31</v>
      </c>
      <c r="D58" s="14"/>
      <c r="E58" s="14">
        <f>SUBTOTAL(9,E57:E57)</f>
        <v>11.9</v>
      </c>
    </row>
    <row r="59" spans="1:5" s="20" customFormat="1" ht="15.75" outlineLevel="2" thickBot="1">
      <c r="A59" s="19" t="s">
        <v>129</v>
      </c>
      <c r="B59" s="19" t="s">
        <v>129</v>
      </c>
      <c r="C59" s="19">
        <v>7046.28</v>
      </c>
      <c r="D59" s="19" t="s">
        <v>6</v>
      </c>
      <c r="E59" s="19">
        <v>6</v>
      </c>
    </row>
    <row r="60" spans="1:5" ht="15.75" outlineLevel="1" thickBot="1">
      <c r="A60" s="16" t="s">
        <v>128</v>
      </c>
      <c r="B60" s="14"/>
      <c r="C60" s="14">
        <f>SUBTOTAL(9,C59:C59)</f>
        <v>7046.28</v>
      </c>
      <c r="D60" s="14"/>
      <c r="E60" s="14">
        <f>SUBTOTAL(9,E59:E59)</f>
        <v>6</v>
      </c>
    </row>
    <row r="61" spans="1:5" s="20" customFormat="1" ht="15.75" outlineLevel="2" thickBot="1">
      <c r="A61" s="19" t="s">
        <v>127</v>
      </c>
      <c r="B61" s="19" t="s">
        <v>127</v>
      </c>
      <c r="C61" s="19">
        <v>6389.15</v>
      </c>
      <c r="D61" s="19" t="s">
        <v>38</v>
      </c>
      <c r="E61" s="19">
        <v>5</v>
      </c>
    </row>
    <row r="62" spans="1:5" ht="15.75" outlineLevel="1" thickBot="1">
      <c r="A62" s="16" t="s">
        <v>126</v>
      </c>
      <c r="B62" s="14"/>
      <c r="C62" s="14">
        <f>SUBTOTAL(9,C61:C61)</f>
        <v>6389.15</v>
      </c>
      <c r="D62" s="14"/>
      <c r="E62" s="14">
        <f>SUBTOTAL(9,E61:E61)</f>
        <v>5</v>
      </c>
    </row>
    <row r="63" spans="1:5" s="20" customFormat="1" ht="15.75" outlineLevel="2" thickBot="1">
      <c r="A63" s="19" t="s">
        <v>15</v>
      </c>
      <c r="B63" s="19" t="s">
        <v>15</v>
      </c>
      <c r="C63" s="19">
        <v>1030</v>
      </c>
      <c r="D63" s="19" t="s">
        <v>38</v>
      </c>
      <c r="E63" s="19">
        <v>1</v>
      </c>
    </row>
    <row r="64" spans="1:5" ht="15.75" outlineLevel="1" thickBot="1">
      <c r="A64" s="16" t="s">
        <v>125</v>
      </c>
      <c r="B64" s="14"/>
      <c r="C64" s="14">
        <f>SUBTOTAL(9,C63:C63)</f>
        <v>1030</v>
      </c>
      <c r="D64" s="14"/>
      <c r="E64" s="14">
        <f>SUBTOTAL(9,E63:E63)</f>
        <v>1</v>
      </c>
    </row>
    <row r="65" spans="1:5" s="20" customFormat="1" ht="15.75" outlineLevel="2" thickBot="1">
      <c r="A65" s="19" t="s">
        <v>124</v>
      </c>
      <c r="B65" s="19" t="s">
        <v>124</v>
      </c>
      <c r="C65" s="19">
        <v>1277.83</v>
      </c>
      <c r="D65" s="19" t="s">
        <v>38</v>
      </c>
      <c r="E65" s="19">
        <v>1</v>
      </c>
    </row>
    <row r="66" spans="1:5" ht="15.75" outlineLevel="1" thickBot="1">
      <c r="A66" s="16" t="s">
        <v>123</v>
      </c>
      <c r="B66" s="14"/>
      <c r="C66" s="14">
        <f>SUBTOTAL(9,C65:C65)</f>
        <v>1277.83</v>
      </c>
      <c r="D66" s="14"/>
      <c r="E66" s="14">
        <f>SUBTOTAL(9,E65:E65)</f>
        <v>1</v>
      </c>
    </row>
    <row r="67" spans="1:5" s="20" customFormat="1" ht="15.75" outlineLevel="2" thickBot="1">
      <c r="A67" s="19" t="s">
        <v>39</v>
      </c>
      <c r="B67" s="19" t="s">
        <v>39</v>
      </c>
      <c r="C67" s="19">
        <v>1790.38</v>
      </c>
      <c r="D67" s="19" t="s">
        <v>6</v>
      </c>
      <c r="E67" s="19">
        <v>2</v>
      </c>
    </row>
    <row r="68" spans="1:5" ht="15.75" outlineLevel="1" thickBot="1">
      <c r="A68" s="16" t="s">
        <v>122</v>
      </c>
      <c r="B68" s="14"/>
      <c r="C68" s="14">
        <f>SUBTOTAL(9,C67:C67)</f>
        <v>1790.38</v>
      </c>
      <c r="D68" s="14"/>
      <c r="E68" s="14">
        <f>SUBTOTAL(9,E67:E67)</f>
        <v>2</v>
      </c>
    </row>
    <row r="69" spans="1:5" s="20" customFormat="1" ht="15.75" outlineLevel="2" thickBot="1">
      <c r="A69" s="19" t="s">
        <v>121</v>
      </c>
      <c r="B69" s="19" t="s">
        <v>121</v>
      </c>
      <c r="C69" s="19">
        <v>10867.27</v>
      </c>
      <c r="D69" s="19" t="s">
        <v>4</v>
      </c>
      <c r="E69" s="19">
        <v>22975.200000000001</v>
      </c>
    </row>
    <row r="70" spans="1:5" ht="15.75" outlineLevel="1" thickBot="1">
      <c r="A70" s="16" t="s">
        <v>120</v>
      </c>
      <c r="B70" s="14"/>
      <c r="C70" s="14">
        <f>SUBTOTAL(9,C69:C69)</f>
        <v>10867.27</v>
      </c>
      <c r="D70" s="14"/>
      <c r="E70" s="14">
        <f>SUBTOTAL(9,E69:E69)</f>
        <v>22975.200000000001</v>
      </c>
    </row>
    <row r="71" spans="1:5" s="20" customFormat="1" ht="15.75" outlineLevel="2" thickBot="1">
      <c r="A71" s="19" t="s">
        <v>119</v>
      </c>
      <c r="B71" s="19" t="s">
        <v>119</v>
      </c>
      <c r="C71" s="19">
        <v>15610.49</v>
      </c>
      <c r="D71" s="19" t="s">
        <v>4</v>
      </c>
      <c r="E71" s="19">
        <v>22956.6</v>
      </c>
    </row>
    <row r="72" spans="1:5" ht="15.75" outlineLevel="1" thickBot="1">
      <c r="A72" s="16" t="s">
        <v>118</v>
      </c>
      <c r="B72" s="14"/>
      <c r="C72" s="14">
        <f>SUBTOTAL(9,C71:C71)</f>
        <v>15610.49</v>
      </c>
      <c r="D72" s="14"/>
      <c r="E72" s="14">
        <f>SUBTOTAL(9,E71:E71)</f>
        <v>22956.6</v>
      </c>
    </row>
    <row r="73" spans="1:5" s="20" customFormat="1" ht="15.75" outlineLevel="2" thickBot="1">
      <c r="A73" s="19" t="s">
        <v>117</v>
      </c>
      <c r="B73" s="19" t="s">
        <v>117</v>
      </c>
      <c r="C73" s="19">
        <v>28489.26</v>
      </c>
      <c r="D73" s="19" t="s">
        <v>4</v>
      </c>
      <c r="E73" s="19">
        <v>22975.200000000001</v>
      </c>
    </row>
    <row r="74" spans="1:5" ht="15.75" outlineLevel="1" thickBot="1">
      <c r="A74" s="16" t="s">
        <v>116</v>
      </c>
      <c r="B74" s="14"/>
      <c r="C74" s="14">
        <f>SUBTOTAL(9,C73:C73)</f>
        <v>28489.26</v>
      </c>
      <c r="D74" s="14"/>
      <c r="E74" s="14">
        <f>SUBTOTAL(9,E73:E73)</f>
        <v>22975.200000000001</v>
      </c>
    </row>
    <row r="75" spans="1:5" s="20" customFormat="1" ht="16.5" customHeight="1" outlineLevel="2" thickBot="1">
      <c r="A75" s="19" t="s">
        <v>115</v>
      </c>
      <c r="B75" s="19" t="s">
        <v>115</v>
      </c>
      <c r="C75" s="19">
        <v>37194.699999999997</v>
      </c>
      <c r="D75" s="19" t="s">
        <v>4</v>
      </c>
      <c r="E75" s="19">
        <v>22959.7</v>
      </c>
    </row>
    <row r="76" spans="1:5" ht="15.75" outlineLevel="1" thickBot="1">
      <c r="A76" s="16" t="s">
        <v>114</v>
      </c>
      <c r="B76" s="14"/>
      <c r="C76" s="14">
        <f>SUBTOTAL(9,C75:C75)</f>
        <v>37194.699999999997</v>
      </c>
      <c r="D76" s="14"/>
      <c r="E76" s="14">
        <f>SUBTOTAL(9,E75:E75)</f>
        <v>22959.7</v>
      </c>
    </row>
    <row r="77" spans="1:5" s="20" customFormat="1" ht="15.75" outlineLevel="2" thickBot="1">
      <c r="A77" s="19" t="s">
        <v>113</v>
      </c>
      <c r="B77" s="19" t="s">
        <v>112</v>
      </c>
      <c r="C77" s="19">
        <v>64790.04</v>
      </c>
      <c r="D77" s="19" t="s">
        <v>4</v>
      </c>
      <c r="E77" s="19">
        <v>22975.200000000001</v>
      </c>
    </row>
    <row r="78" spans="1:5" ht="15.75" outlineLevel="1" thickBot="1">
      <c r="A78" s="16" t="s">
        <v>111</v>
      </c>
      <c r="B78" s="14"/>
      <c r="C78" s="14">
        <f>SUBTOTAL(9,C77:C77)</f>
        <v>64790.04</v>
      </c>
      <c r="D78" s="14"/>
      <c r="E78" s="14">
        <f>SUBTOTAL(9,E77:E77)</f>
        <v>22975.200000000001</v>
      </c>
    </row>
    <row r="79" spans="1:5" s="20" customFormat="1" ht="15.75" outlineLevel="2" thickBot="1">
      <c r="A79" s="19" t="s">
        <v>110</v>
      </c>
      <c r="B79" s="19" t="s">
        <v>110</v>
      </c>
      <c r="C79" s="19">
        <v>57169.66</v>
      </c>
      <c r="D79" s="19" t="s">
        <v>4</v>
      </c>
      <c r="E79" s="19">
        <v>22959.7</v>
      </c>
    </row>
    <row r="80" spans="1:5" ht="15.75" outlineLevel="1" thickBot="1">
      <c r="A80" s="16" t="s">
        <v>109</v>
      </c>
      <c r="B80" s="14"/>
      <c r="C80" s="14">
        <f>SUBTOTAL(9,C79:C79)</f>
        <v>57169.66</v>
      </c>
      <c r="D80" s="14"/>
      <c r="E80" s="14">
        <f>SUBTOTAL(9,E79:E79)</f>
        <v>22959.7</v>
      </c>
    </row>
    <row r="81" spans="1:5" s="20" customFormat="1" ht="15.75" outlineLevel="2" thickBot="1">
      <c r="A81" s="19" t="s">
        <v>108</v>
      </c>
      <c r="B81" s="19" t="s">
        <v>107</v>
      </c>
      <c r="C81" s="19">
        <v>87694.21</v>
      </c>
      <c r="D81" s="19" t="s">
        <v>4</v>
      </c>
      <c r="E81" s="19">
        <v>22956.6</v>
      </c>
    </row>
    <row r="82" spans="1:5" ht="15.75" outlineLevel="1" thickBot="1">
      <c r="A82" s="16" t="s">
        <v>106</v>
      </c>
      <c r="B82" s="14"/>
      <c r="C82" s="14">
        <f>SUBTOTAL(9,C81:C81)</f>
        <v>87694.21</v>
      </c>
      <c r="D82" s="14"/>
      <c r="E82" s="14">
        <f>SUBTOTAL(9,E81:E81)</f>
        <v>22956.6</v>
      </c>
    </row>
    <row r="83" spans="1:5" s="20" customFormat="1" ht="15.75" outlineLevel="2" thickBot="1">
      <c r="A83" s="19" t="s">
        <v>105</v>
      </c>
      <c r="B83" s="19" t="s">
        <v>104</v>
      </c>
      <c r="C83" s="19">
        <v>81791.710000000006</v>
      </c>
      <c r="D83" s="19" t="s">
        <v>4</v>
      </c>
      <c r="E83" s="19">
        <v>22975.200000000001</v>
      </c>
    </row>
    <row r="84" spans="1:5" ht="15.75" outlineLevel="1" thickBot="1">
      <c r="A84" s="16" t="s">
        <v>103</v>
      </c>
      <c r="B84" s="14"/>
      <c r="C84" s="14">
        <f>SUBTOTAL(9,C83:C83)</f>
        <v>81791.710000000006</v>
      </c>
      <c r="D84" s="14"/>
      <c r="E84" s="14">
        <f>SUBTOTAL(9,E83:E83)</f>
        <v>22975.200000000001</v>
      </c>
    </row>
    <row r="85" spans="1:5" s="20" customFormat="1" ht="15.75" outlineLevel="2" thickBot="1">
      <c r="A85" s="19" t="s">
        <v>102</v>
      </c>
      <c r="B85" s="19" t="s">
        <v>102</v>
      </c>
      <c r="C85" s="19">
        <v>2108.16</v>
      </c>
      <c r="D85" s="19" t="s">
        <v>5</v>
      </c>
      <c r="E85" s="19">
        <v>1</v>
      </c>
    </row>
    <row r="86" spans="1:5" ht="15.75" outlineLevel="1" thickBot="1">
      <c r="A86" s="16" t="s">
        <v>101</v>
      </c>
      <c r="B86" s="14"/>
      <c r="C86" s="14">
        <f>SUBTOTAL(9,C85:C85)</f>
        <v>2108.16</v>
      </c>
      <c r="D86" s="14"/>
      <c r="E86" s="14">
        <f>SUBTOTAL(9,E85:E85)</f>
        <v>1</v>
      </c>
    </row>
    <row r="87" spans="1:5" s="20" customFormat="1" ht="15.75" outlineLevel="2" thickBot="1">
      <c r="A87" s="19" t="s">
        <v>100</v>
      </c>
      <c r="B87" s="19" t="s">
        <v>100</v>
      </c>
      <c r="C87" s="19">
        <v>16812.669999999998</v>
      </c>
      <c r="D87" s="19" t="s">
        <v>5</v>
      </c>
      <c r="E87" s="19">
        <v>7</v>
      </c>
    </row>
    <row r="88" spans="1:5" ht="15.75" outlineLevel="1" thickBot="1">
      <c r="A88" s="16" t="s">
        <v>99</v>
      </c>
      <c r="B88" s="14"/>
      <c r="C88" s="14">
        <f>SUBTOTAL(9,C87:C87)</f>
        <v>16812.669999999998</v>
      </c>
      <c r="D88" s="14"/>
      <c r="E88" s="14">
        <f>SUBTOTAL(9,E87:E87)</f>
        <v>7</v>
      </c>
    </row>
    <row r="89" spans="1:5" s="20" customFormat="1" ht="15.75" outlineLevel="2" thickBot="1">
      <c r="A89" s="19" t="s">
        <v>98</v>
      </c>
      <c r="B89" s="19" t="s">
        <v>97</v>
      </c>
      <c r="C89" s="19">
        <v>4434.18</v>
      </c>
      <c r="D89" s="19" t="s">
        <v>5</v>
      </c>
      <c r="E89" s="19">
        <v>2</v>
      </c>
    </row>
    <row r="90" spans="1:5" ht="15.75" outlineLevel="1" thickBot="1">
      <c r="A90" s="16" t="s">
        <v>96</v>
      </c>
      <c r="B90" s="14"/>
      <c r="C90" s="14">
        <f>SUBTOTAL(9,C89:C89)</f>
        <v>4434.18</v>
      </c>
      <c r="D90" s="14"/>
      <c r="E90" s="14">
        <f>SUBTOTAL(9,E89:E89)</f>
        <v>2</v>
      </c>
    </row>
    <row r="91" spans="1:5" s="20" customFormat="1" ht="15.75" outlineLevel="2" thickBot="1">
      <c r="A91" s="19" t="s">
        <v>40</v>
      </c>
      <c r="B91" s="19" t="s">
        <v>40</v>
      </c>
      <c r="C91" s="19">
        <v>538.79999999999995</v>
      </c>
      <c r="D91" s="19" t="s">
        <v>5</v>
      </c>
      <c r="E91" s="19">
        <v>3</v>
      </c>
    </row>
    <row r="92" spans="1:5" ht="15.75" outlineLevel="1" thickBot="1">
      <c r="A92" s="16" t="s">
        <v>95</v>
      </c>
      <c r="B92" s="14"/>
      <c r="C92" s="14">
        <f>SUBTOTAL(9,C91:C91)</f>
        <v>538.79999999999995</v>
      </c>
      <c r="D92" s="14"/>
      <c r="E92" s="14">
        <f>SUBTOTAL(9,E91:E91)</f>
        <v>3</v>
      </c>
    </row>
    <row r="93" spans="1:5" s="20" customFormat="1" ht="15.75" outlineLevel="2" thickBot="1">
      <c r="A93" s="19" t="s">
        <v>94</v>
      </c>
      <c r="B93" s="19" t="s">
        <v>94</v>
      </c>
      <c r="C93" s="19">
        <v>2858.73</v>
      </c>
      <c r="D93" s="19" t="s">
        <v>4</v>
      </c>
      <c r="E93" s="19">
        <v>7</v>
      </c>
    </row>
    <row r="94" spans="1:5" ht="15.75" outlineLevel="1" thickBot="1">
      <c r="A94" s="16" t="s">
        <v>93</v>
      </c>
      <c r="B94" s="14"/>
      <c r="C94" s="14">
        <f>SUBTOTAL(9,C93:C93)</f>
        <v>2858.73</v>
      </c>
      <c r="D94" s="14"/>
      <c r="E94" s="14">
        <f>SUBTOTAL(9,E93:E93)</f>
        <v>7</v>
      </c>
    </row>
    <row r="95" spans="1:5" s="20" customFormat="1" ht="15.75" outlineLevel="2" thickBot="1">
      <c r="A95" s="19" t="s">
        <v>92</v>
      </c>
      <c r="B95" s="19" t="s">
        <v>92</v>
      </c>
      <c r="C95" s="19">
        <v>1746.12</v>
      </c>
      <c r="D95" s="19" t="s">
        <v>4</v>
      </c>
      <c r="E95" s="19">
        <v>22975.200000000001</v>
      </c>
    </row>
    <row r="96" spans="1:5" ht="15.75" outlineLevel="1" thickBot="1">
      <c r="A96" s="16" t="s">
        <v>91</v>
      </c>
      <c r="B96" s="14"/>
      <c r="C96" s="14">
        <f>SUBTOTAL(9,C95:C95)</f>
        <v>1746.12</v>
      </c>
      <c r="D96" s="14"/>
      <c r="E96" s="14">
        <f>SUBTOTAL(9,E95:E95)</f>
        <v>22975.200000000001</v>
      </c>
    </row>
    <row r="97" spans="1:5" s="20" customFormat="1" ht="15.75" outlineLevel="2" thickBot="1">
      <c r="A97" s="19" t="s">
        <v>90</v>
      </c>
      <c r="B97" s="19" t="s">
        <v>89</v>
      </c>
      <c r="C97" s="19">
        <v>1836.53</v>
      </c>
      <c r="D97" s="19" t="s">
        <v>4</v>
      </c>
      <c r="E97" s="19">
        <v>22956.6</v>
      </c>
    </row>
    <row r="98" spans="1:5" ht="15.75" outlineLevel="1" thickBot="1">
      <c r="A98" s="16" t="s">
        <v>88</v>
      </c>
      <c r="B98" s="14"/>
      <c r="C98" s="14">
        <f>SUBTOTAL(9,C97:C97)</f>
        <v>1836.53</v>
      </c>
      <c r="D98" s="14"/>
      <c r="E98" s="14">
        <f>SUBTOTAL(9,E97:E97)</f>
        <v>22956.6</v>
      </c>
    </row>
    <row r="99" spans="1:5" s="20" customFormat="1" ht="15.75" outlineLevel="2" thickBot="1">
      <c r="A99" s="19" t="s">
        <v>87</v>
      </c>
      <c r="B99" s="19" t="s">
        <v>86</v>
      </c>
      <c r="C99" s="19">
        <v>3216.52</v>
      </c>
      <c r="D99" s="19" t="s">
        <v>4</v>
      </c>
      <c r="E99" s="19">
        <v>22975.200000000001</v>
      </c>
    </row>
    <row r="100" spans="1:5" ht="15.75" outlineLevel="1" thickBot="1">
      <c r="A100" s="16" t="s">
        <v>85</v>
      </c>
      <c r="B100" s="14"/>
      <c r="C100" s="14">
        <f>SUBTOTAL(9,C99:C99)</f>
        <v>3216.52</v>
      </c>
      <c r="D100" s="14"/>
      <c r="E100" s="14">
        <f>SUBTOTAL(9,E99:E99)</f>
        <v>22975.200000000001</v>
      </c>
    </row>
    <row r="101" spans="1:5" s="20" customFormat="1" ht="15.75" outlineLevel="2" thickBot="1">
      <c r="A101" s="19" t="s">
        <v>84</v>
      </c>
      <c r="B101" s="19" t="s">
        <v>83</v>
      </c>
      <c r="C101" s="19">
        <v>8953.07</v>
      </c>
      <c r="D101" s="19" t="s">
        <v>4</v>
      </c>
      <c r="E101" s="19">
        <v>22956.6</v>
      </c>
    </row>
    <row r="102" spans="1:5" ht="15.75" outlineLevel="1" thickBot="1">
      <c r="A102" s="16" t="s">
        <v>82</v>
      </c>
      <c r="B102" s="14"/>
      <c r="C102" s="14">
        <f>SUBTOTAL(9,C101:C101)</f>
        <v>8953.07</v>
      </c>
      <c r="D102" s="14"/>
      <c r="E102" s="14">
        <f>SUBTOTAL(9,E101:E101)</f>
        <v>22956.6</v>
      </c>
    </row>
    <row r="103" spans="1:5" s="20" customFormat="1" ht="15.75" outlineLevel="2" thickBot="1">
      <c r="A103" s="19" t="s">
        <v>48</v>
      </c>
      <c r="B103" s="19" t="s">
        <v>48</v>
      </c>
      <c r="C103" s="19">
        <v>1043.1600000000001</v>
      </c>
      <c r="D103" s="19" t="s">
        <v>5</v>
      </c>
      <c r="E103" s="19">
        <v>12</v>
      </c>
    </row>
    <row r="104" spans="1:5" ht="15.75" outlineLevel="1" thickBot="1">
      <c r="A104" s="16" t="s">
        <v>81</v>
      </c>
      <c r="B104" s="14"/>
      <c r="C104" s="14">
        <f>SUBTOTAL(9,C103:C103)</f>
        <v>1043.1600000000001</v>
      </c>
      <c r="D104" s="14"/>
      <c r="E104" s="14">
        <f>SUBTOTAL(9,E103:E103)</f>
        <v>12</v>
      </c>
    </row>
    <row r="105" spans="1:5" s="20" customFormat="1" ht="15.75" outlineLevel="2" thickBot="1">
      <c r="A105" s="19" t="s">
        <v>58</v>
      </c>
      <c r="B105" s="19" t="s">
        <v>58</v>
      </c>
      <c r="C105" s="19">
        <v>1073.04</v>
      </c>
      <c r="D105" s="19" t="s">
        <v>5</v>
      </c>
      <c r="E105" s="19">
        <v>6</v>
      </c>
    </row>
    <row r="106" spans="1:5" ht="15.75" outlineLevel="1" thickBot="1">
      <c r="A106" s="16" t="s">
        <v>80</v>
      </c>
      <c r="B106" s="14"/>
      <c r="C106" s="14">
        <f>SUBTOTAL(9,C105:C105)</f>
        <v>1073.04</v>
      </c>
      <c r="D106" s="14"/>
      <c r="E106" s="14">
        <f>SUBTOTAL(9,E105:E105)</f>
        <v>6</v>
      </c>
    </row>
    <row r="107" spans="1:5" s="20" customFormat="1" ht="15.75" outlineLevel="2" thickBot="1">
      <c r="A107" s="19" t="s">
        <v>49</v>
      </c>
      <c r="B107" s="19" t="s">
        <v>49</v>
      </c>
      <c r="C107" s="19">
        <v>143.85</v>
      </c>
      <c r="D107" s="19" t="s">
        <v>5</v>
      </c>
      <c r="E107" s="19">
        <v>1</v>
      </c>
    </row>
    <row r="108" spans="1:5" ht="15.75" outlineLevel="1" thickBot="1">
      <c r="A108" s="16" t="s">
        <v>79</v>
      </c>
      <c r="B108" s="14"/>
      <c r="C108" s="14">
        <f>SUBTOTAL(9,C107:C107)</f>
        <v>143.85</v>
      </c>
      <c r="D108" s="14"/>
      <c r="E108" s="14">
        <f>SUBTOTAL(9,E107:E107)</f>
        <v>1</v>
      </c>
    </row>
    <row r="109" spans="1:5" s="20" customFormat="1" ht="15.75" outlineLevel="2" thickBot="1">
      <c r="A109" s="19" t="s">
        <v>78</v>
      </c>
      <c r="B109" s="19" t="s">
        <v>78</v>
      </c>
      <c r="C109" s="19">
        <v>627.23</v>
      </c>
      <c r="D109" s="19" t="s">
        <v>4</v>
      </c>
      <c r="E109" s="19">
        <v>0.5</v>
      </c>
    </row>
    <row r="110" spans="1:5" ht="15.75" outlineLevel="1" thickBot="1">
      <c r="A110" s="16" t="s">
        <v>77</v>
      </c>
      <c r="B110" s="14"/>
      <c r="C110" s="14">
        <f>SUBTOTAL(9,C109:C109)</f>
        <v>627.23</v>
      </c>
      <c r="D110" s="14"/>
      <c r="E110" s="14">
        <f>SUBTOTAL(9,E109:E109)</f>
        <v>0.5</v>
      </c>
    </row>
    <row r="111" spans="1:5" s="20" customFormat="1" ht="15.75" outlineLevel="2" thickBot="1">
      <c r="A111" s="19" t="s">
        <v>50</v>
      </c>
      <c r="B111" s="19" t="s">
        <v>50</v>
      </c>
      <c r="C111" s="19">
        <v>607.30999999999995</v>
      </c>
      <c r="D111" s="19" t="s">
        <v>5</v>
      </c>
      <c r="E111" s="19">
        <v>1</v>
      </c>
    </row>
    <row r="112" spans="1:5" ht="15.75" outlineLevel="1" thickBot="1">
      <c r="A112" s="16" t="s">
        <v>76</v>
      </c>
      <c r="B112" s="14"/>
      <c r="C112" s="14">
        <f>SUBTOTAL(9,C111:C111)</f>
        <v>607.30999999999995</v>
      </c>
      <c r="D112" s="14"/>
      <c r="E112" s="14">
        <f>SUBTOTAL(9,E111:E111)</f>
        <v>1</v>
      </c>
    </row>
    <row r="113" spans="1:5" s="20" customFormat="1" ht="15.75" outlineLevel="2" thickBot="1">
      <c r="A113" s="19" t="s">
        <v>75</v>
      </c>
      <c r="B113" s="19" t="s">
        <v>75</v>
      </c>
      <c r="C113" s="19">
        <v>10584</v>
      </c>
      <c r="D113" s="19" t="s">
        <v>4</v>
      </c>
      <c r="E113" s="19">
        <v>24</v>
      </c>
    </row>
    <row r="114" spans="1:5" ht="15.75" outlineLevel="1" thickBot="1">
      <c r="A114" s="16" t="s">
        <v>74</v>
      </c>
      <c r="B114" s="14"/>
      <c r="C114" s="14">
        <f>SUBTOTAL(9,C113:C113)</f>
        <v>10584</v>
      </c>
      <c r="D114" s="14"/>
      <c r="E114" s="14">
        <f>SUBTOTAL(9,E113:E113)</f>
        <v>24</v>
      </c>
    </row>
    <row r="115" spans="1:5" s="20" customFormat="1" ht="15.75" outlineLevel="2" thickBot="1">
      <c r="A115" s="19" t="s">
        <v>41</v>
      </c>
      <c r="B115" s="19" t="s">
        <v>41</v>
      </c>
      <c r="C115" s="19">
        <v>270.14</v>
      </c>
      <c r="D115" s="19" t="s">
        <v>42</v>
      </c>
      <c r="E115" s="19">
        <v>1</v>
      </c>
    </row>
    <row r="116" spans="1:5" ht="15.75" outlineLevel="1" thickBot="1">
      <c r="A116" s="16" t="s">
        <v>73</v>
      </c>
      <c r="B116" s="14"/>
      <c r="C116" s="14">
        <f>SUBTOTAL(9,C115:C115)</f>
        <v>270.14</v>
      </c>
      <c r="D116" s="14"/>
      <c r="E116" s="14">
        <f>SUBTOTAL(9,E115:E115)</f>
        <v>1</v>
      </c>
    </row>
    <row r="117" spans="1:5" s="20" customFormat="1" ht="15.75" outlineLevel="2" thickBot="1">
      <c r="A117" s="19" t="s">
        <v>45</v>
      </c>
      <c r="B117" s="19" t="s">
        <v>45</v>
      </c>
      <c r="C117" s="19">
        <v>108</v>
      </c>
      <c r="D117" s="19" t="s">
        <v>44</v>
      </c>
      <c r="E117" s="19">
        <v>0.12</v>
      </c>
    </row>
    <row r="118" spans="1:5" ht="15.75" outlineLevel="1" thickBot="1">
      <c r="A118" s="16" t="s">
        <v>72</v>
      </c>
      <c r="B118" s="14"/>
      <c r="C118" s="14">
        <f>SUBTOTAL(9,C117:C117)</f>
        <v>108</v>
      </c>
      <c r="D118" s="14"/>
      <c r="E118" s="14">
        <f>SUBTOTAL(9,E117:E117)</f>
        <v>0.12</v>
      </c>
    </row>
    <row r="119" spans="1:5" s="20" customFormat="1" ht="15.75" outlineLevel="2" thickBot="1">
      <c r="A119" s="19" t="s">
        <v>71</v>
      </c>
      <c r="B119" s="19" t="s">
        <v>71</v>
      </c>
      <c r="C119" s="19">
        <v>379.95</v>
      </c>
      <c r="D119" s="19" t="s">
        <v>4</v>
      </c>
      <c r="E119" s="19">
        <v>85</v>
      </c>
    </row>
    <row r="120" spans="1:5" ht="15.75" outlineLevel="1" thickBot="1">
      <c r="A120" s="16" t="s">
        <v>70</v>
      </c>
      <c r="B120" s="14"/>
      <c r="C120" s="14">
        <f>SUBTOTAL(9,C119:C119)</f>
        <v>379.95</v>
      </c>
      <c r="D120" s="14"/>
      <c r="E120" s="14">
        <f>SUBTOTAL(9,E119:E119)</f>
        <v>85</v>
      </c>
    </row>
    <row r="121" spans="1:5" s="20" customFormat="1" ht="15.75" outlineLevel="2" thickBot="1">
      <c r="A121" s="19" t="s">
        <v>46</v>
      </c>
      <c r="B121" s="19" t="s">
        <v>46</v>
      </c>
      <c r="C121" s="19">
        <v>5384.07</v>
      </c>
      <c r="D121" s="19" t="s">
        <v>6</v>
      </c>
      <c r="E121" s="19">
        <v>27</v>
      </c>
    </row>
    <row r="122" spans="1:5" ht="15.75" outlineLevel="1" thickBot="1">
      <c r="A122" s="16" t="s">
        <v>69</v>
      </c>
      <c r="B122" s="14"/>
      <c r="C122" s="14">
        <f>SUBTOTAL(9,C121:C121)</f>
        <v>5384.07</v>
      </c>
      <c r="D122" s="14"/>
      <c r="E122" s="14">
        <f>SUBTOTAL(9,E121:E121)</f>
        <v>27</v>
      </c>
    </row>
    <row r="123" spans="1:5" s="20" customFormat="1" ht="15.75" outlineLevel="2" thickBot="1">
      <c r="A123" s="19" t="s">
        <v>51</v>
      </c>
      <c r="B123" s="19" t="s">
        <v>52</v>
      </c>
      <c r="C123" s="19">
        <v>134491</v>
      </c>
      <c r="D123" s="19" t="s">
        <v>4</v>
      </c>
      <c r="E123" s="19">
        <v>350</v>
      </c>
    </row>
    <row r="124" spans="1:5" ht="15.75" outlineLevel="1" thickBot="1">
      <c r="A124" s="16" t="s">
        <v>68</v>
      </c>
      <c r="B124" s="14"/>
      <c r="C124" s="14">
        <f>SUBTOTAL(9,C123:C123)</f>
        <v>134491</v>
      </c>
      <c r="D124" s="14"/>
      <c r="E124" s="14">
        <f>SUBTOTAL(9,E123:E123)</f>
        <v>350</v>
      </c>
    </row>
    <row r="125" spans="1:5" s="20" customFormat="1" ht="15.75" outlineLevel="2" thickBot="1">
      <c r="A125" s="19" t="s">
        <v>67</v>
      </c>
      <c r="B125" s="19" t="s">
        <v>67</v>
      </c>
      <c r="C125" s="19">
        <v>62467</v>
      </c>
      <c r="D125" s="19" t="s">
        <v>66</v>
      </c>
      <c r="E125" s="19">
        <v>1</v>
      </c>
    </row>
    <row r="126" spans="1:5" ht="15.75" outlineLevel="1" thickBot="1">
      <c r="A126" s="16" t="s">
        <v>65</v>
      </c>
      <c r="B126" s="14"/>
      <c r="C126" s="14">
        <f>SUBTOTAL(9,C125:C125)</f>
        <v>62467</v>
      </c>
      <c r="D126" s="14"/>
      <c r="E126" s="14">
        <f>SUBTOTAL(9,E125:E125)</f>
        <v>1</v>
      </c>
    </row>
    <row r="127" spans="1:5" s="20" customFormat="1" ht="15.75" outlineLevel="2" thickBot="1">
      <c r="A127" s="19" t="s">
        <v>64</v>
      </c>
      <c r="B127" s="19" t="s">
        <v>64</v>
      </c>
      <c r="C127" s="19">
        <v>564.6</v>
      </c>
      <c r="D127" s="19" t="s">
        <v>5</v>
      </c>
      <c r="E127" s="19">
        <v>5</v>
      </c>
    </row>
    <row r="128" spans="1:5" ht="15.75" outlineLevel="1" thickBot="1">
      <c r="A128" s="16" t="s">
        <v>63</v>
      </c>
      <c r="B128" s="14"/>
      <c r="C128" s="14">
        <f>SUBTOTAL(9,C127:C127)</f>
        <v>564.6</v>
      </c>
      <c r="D128" s="14"/>
      <c r="E128" s="14">
        <f>SUBTOTAL(9,E127:E127)</f>
        <v>5</v>
      </c>
    </row>
    <row r="129" spans="1:5" s="20" customFormat="1" ht="15.75" outlineLevel="2" thickBot="1">
      <c r="A129" s="19" t="s">
        <v>16</v>
      </c>
      <c r="B129" s="19" t="s">
        <v>16</v>
      </c>
      <c r="C129" s="19">
        <v>2486.12</v>
      </c>
      <c r="D129" s="19" t="s">
        <v>37</v>
      </c>
      <c r="E129" s="19">
        <v>4</v>
      </c>
    </row>
    <row r="130" spans="1:5" ht="15.75" outlineLevel="1" thickBot="1">
      <c r="A130" s="16" t="s">
        <v>62</v>
      </c>
      <c r="B130" s="14"/>
      <c r="C130" s="14">
        <f>SUBTOTAL(9,C129:C129)</f>
        <v>2486.12</v>
      </c>
      <c r="D130" s="14"/>
      <c r="E130" s="14">
        <f>SUBTOTAL(9,E129:E129)</f>
        <v>4</v>
      </c>
    </row>
    <row r="131" spans="1:5" s="20" customFormat="1" ht="15.75" outlineLevel="2" thickBot="1">
      <c r="A131" s="19" t="s">
        <v>61</v>
      </c>
      <c r="B131" s="19" t="s">
        <v>61</v>
      </c>
      <c r="C131" s="19">
        <v>11616</v>
      </c>
      <c r="D131" s="19" t="s">
        <v>4</v>
      </c>
      <c r="E131" s="19">
        <v>24</v>
      </c>
    </row>
    <row r="132" spans="1:5" ht="15.75" outlineLevel="1" thickBot="1">
      <c r="A132" s="16" t="s">
        <v>60</v>
      </c>
      <c r="B132" s="14"/>
      <c r="C132" s="14">
        <f>SUBTOTAL(9,C131:C131)</f>
        <v>11616</v>
      </c>
      <c r="D132" s="14"/>
      <c r="E132" s="14">
        <f>SUBTOTAL(9,E131:E131)</f>
        <v>24</v>
      </c>
    </row>
    <row r="133" spans="1:5" ht="15.75" thickBot="1">
      <c r="A133" s="16" t="s">
        <v>59</v>
      </c>
      <c r="B133" s="14"/>
      <c r="C133" s="14">
        <f>SUBTOTAL(9,C6:C131)</f>
        <v>1185367.2600000002</v>
      </c>
      <c r="D133" s="14"/>
      <c r="E133" s="14">
        <f>SUBTOTAL(9,E6:E131)</f>
        <v>371411.87</v>
      </c>
    </row>
  </sheetData>
  <pageMargins left="0.70866141732283472" right="0.70866141732283472" top="0.74803149606299213" bottom="0.74803149606299213" header="0.31496062992125984" footer="0.31496062992125984"/>
  <pageSetup paperSize="9" scale="8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(3)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2019-01-28T23:07:26Z</cp:lastPrinted>
  <dcterms:created xsi:type="dcterms:W3CDTF">2016-03-18T02:51:51Z</dcterms:created>
  <dcterms:modified xsi:type="dcterms:W3CDTF">2019-02-27T02:18:17Z</dcterms:modified>
</cp:coreProperties>
</file>