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Лист1!$A$1:$E$80</definedName>
  </definedNames>
  <calcPr calcId="124519" calcMode="manual"/>
</workbook>
</file>

<file path=xl/calcChain.xml><?xml version="1.0" encoding="utf-8"?>
<calcChain xmlns="http://schemas.openxmlformats.org/spreadsheetml/2006/main">
  <c r="C7" i="1"/>
  <c r="C9"/>
  <c r="C8" s="1"/>
  <c r="C76"/>
  <c r="C72"/>
  <c r="C68"/>
  <c r="C65"/>
  <c r="C38"/>
  <c r="C30"/>
  <c r="C23"/>
  <c r="C19"/>
  <c r="C16"/>
  <c r="C13"/>
  <c r="C77" s="1"/>
  <c r="C78" s="1"/>
  <c r="C79" l="1"/>
  <c r="C80" s="1"/>
  <c r="C11"/>
  <c r="B76"/>
  <c r="B72"/>
  <c r="B71"/>
  <c r="B68"/>
  <c r="B65"/>
  <c r="B64"/>
  <c r="B63"/>
  <c r="B62"/>
  <c r="B61"/>
  <c r="B38"/>
  <c r="B19" l="1"/>
  <c r="B16"/>
  <c r="B13"/>
  <c r="B77" l="1"/>
</calcChain>
</file>

<file path=xl/sharedStrings.xml><?xml version="1.0" encoding="utf-8"?>
<sst xmlns="http://schemas.openxmlformats.org/spreadsheetml/2006/main" count="185" uniqueCount="112">
  <si>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</si>
  <si>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</si>
  <si>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</si>
  <si>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</si>
  <si>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</si>
  <si>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</si>
  <si>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</si>
  <si>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</si>
  <si>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</si>
  <si>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</si>
  <si>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</si>
  <si>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</si>
  <si>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</si>
  <si>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</si>
  <si>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</si>
  <si>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</si>
  <si>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</si>
  <si>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</si>
  <si>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</si>
  <si>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</si>
  <si>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</si>
  <si>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</si>
  <si>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</si>
  <si>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</si>
  <si>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</si>
  <si>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Чел.</t>
  </si>
  <si>
    <t>Вывоз ТКО 3,4 кв. 2017 г. коэф. 0,6;0,8;0,85;0,9;1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</si>
  <si>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</si>
  <si>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</si>
  <si>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</si>
  <si>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</si>
  <si>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</si>
  <si>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</si>
  <si>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</si>
  <si>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</si>
  <si>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Орг-ция мест накоп. ртутьсодержащих ламп1-4 кв. 2017 г. к=0,</t>
  </si>
  <si>
    <t>Орг-ция мест накоп. ртутьсодержащих ламп1-4 кв. 20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</si>
  <si>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</si>
  <si>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</si>
  <si>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</si>
  <si>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</si>
  <si>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</si>
  <si>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Дебиторская задолженность на 31.12.2017 г.</t>
  </si>
  <si>
    <t>Подключение системы отопления</t>
  </si>
  <si>
    <t xml:space="preserve">Годовая фактическая стоимость работ (услуг)  </t>
  </si>
  <si>
    <t>Вывоз ТБО (спецавтохозяйство) 1,2 кв. 2017 г</t>
  </si>
  <si>
    <t>Вывоз крупногабаритного мусора   1,2кв 2017 г.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</si>
  <si>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</si>
  <si>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</si>
  <si>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</si>
  <si>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</si>
  <si>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</si>
  <si>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ТО газового оборудования к=0,6;0,8;0,85;0,9;1( 3,4 кв. 2017</t>
  </si>
  <si>
    <t>ТО газового оборудования к=0,6;0,8;0,85;0,9;1( 3,4</t>
  </si>
  <si>
    <t>ТО газового оборудования к=0,6;0,8;0,85;0,9;1(1,2 кв. 2017 г</t>
  </si>
  <si>
    <t>ТО газового оборудования к=0,6;0,8;0,85;0,9;1(1,2</t>
  </si>
  <si>
    <t>Всего расходов по дому за 2017 г.</t>
  </si>
  <si>
    <t>Всего расходов по дому с НДС за 2017 г.</t>
  </si>
  <si>
    <t>Конечное сальдо по дому на 31.12.2017 г.</t>
  </si>
  <si>
    <t xml:space="preserve">Конечное сальдо с учетом дебиторской задолженности на 31.12.2017 г. </t>
  </si>
  <si>
    <t>дом</t>
  </si>
  <si>
    <t>Закрытие задвижек, открытие сбросников перед опрессовкой, от</t>
  </si>
  <si>
    <t>Закрытие задвижек, открытие сбросников перед опрес</t>
  </si>
  <si>
    <t>Уборка МОП 1,2 кв. 2017 коэф. 0,8</t>
  </si>
  <si>
    <t>Уборка МОП 3,4 кв. 2017 г. коэф.0,8</t>
  </si>
  <si>
    <t>Горячая вода (ОДН) 3,4 кв. к=0,8;</t>
  </si>
  <si>
    <t>Холодная вода (ОДН)  3,4 кв. 2017 г к=0,6;0,8</t>
  </si>
  <si>
    <t>Содержание ДРС 3,4 кв. 2017 г. коэф. 0,8</t>
  </si>
  <si>
    <t>Уборка придомовой территории 1,2 кв. 2017 г. коэф.  0,8</t>
  </si>
  <si>
    <t>Уборка придомовой территории 1,2 кв. 2017 г. коэф.</t>
  </si>
  <si>
    <t>Устранение свищей хомутами</t>
  </si>
  <si>
    <t>замена вентиля</t>
  </si>
  <si>
    <t>замена эл. лампочки накаливания</t>
  </si>
  <si>
    <t>Перезапуск (удаление воздуха) стояков отопления</t>
  </si>
  <si>
    <t>1 раз</t>
  </si>
  <si>
    <t>прочистка канализационной сети внутренней</t>
  </si>
  <si>
    <t>Адрес: ул. Бабушкина, д. 32а</t>
  </si>
  <si>
    <t>Арбитражный суд Забайкальского края</t>
  </si>
  <si>
    <t>Уборка придомовой территории 3,4 кв. 2017 г. коэф. 0,8</t>
  </si>
  <si>
    <t>Уборка придомовой территории 3,4 кв. 2017 г. коэф.</t>
  </si>
  <si>
    <t>Содержание ДРС 1,2 кв. 2017г. к=0,8</t>
  </si>
  <si>
    <t>Замена электропатрона (при закрытой арматуре) с материалом</t>
  </si>
  <si>
    <t>Замена электропатрона (при закрытой арматуре) с ма</t>
  </si>
  <si>
    <t>Замена электропроводки</t>
  </si>
  <si>
    <t>Ремонт полотенцесушителя</t>
  </si>
  <si>
    <t>замена электро-патрона</t>
  </si>
  <si>
    <t>замена электропроводки</t>
  </si>
  <si>
    <t>1м</t>
  </si>
  <si>
    <t>навеска замка</t>
  </si>
  <si>
    <t>Выезд а/машины по заявке</t>
  </si>
  <si>
    <t>выезд</t>
  </si>
  <si>
    <t>Закрытие и открытие стояков</t>
  </si>
  <si>
    <t>1 стояк</t>
  </si>
  <si>
    <t>Замена части стояка КНС в повале</t>
  </si>
  <si>
    <t>Ремонт вентилей д.20-32</t>
  </si>
  <si>
    <t>Ремонт короба</t>
  </si>
  <si>
    <t>Ремонт радиатора</t>
  </si>
  <si>
    <t>Смена труб канализации д. 50</t>
  </si>
  <si>
    <t>Утепление продухов изовером</t>
  </si>
  <si>
    <t>замена вентиля на радиаторе</t>
  </si>
  <si>
    <t>изготовление ванны из оцинкованной стали</t>
  </si>
  <si>
    <t>изготовление и установка трубчатых регистров (4х трубных, l=</t>
  </si>
  <si>
    <t>изготовление и установка трубчатых регистров (4х т</t>
  </si>
  <si>
    <t>освещение подвала</t>
  </si>
  <si>
    <t>прочистка канализационной сети дворовой</t>
  </si>
  <si>
    <t>смена труб из водогазопроводных труб Д76 с проведением сваро</t>
  </si>
  <si>
    <t>смена труб из водогазопроводных труб Д76 с проведе</t>
  </si>
  <si>
    <t>утепление трубопроводов минеральной ватой с последубщим обер</t>
  </si>
  <si>
    <t>утепление трубопроводов минеральной ватой с послед</t>
  </si>
  <si>
    <t>чистка врезки</t>
  </si>
  <si>
    <t xml:space="preserve">Всего доходов на дому за 2017 г. </t>
  </si>
  <si>
    <t>15.Расходы по снятию показаний с ИПУ по электроэнергии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</si>
</sst>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4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43" fontId="7" fillId="0" borderId="2" xfId="2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/>
    <xf numFmtId="0" fontId="2" fillId="0" borderId="0" xfId="0" applyFont="1" applyFill="1"/>
    <xf numFmtId="164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43" fontId="2" fillId="0" borderId="2" xfId="2" applyFont="1" applyFill="1" applyBorder="1" applyAlignment="1">
      <alignment horizontal="center"/>
    </xf>
    <xf numFmtId="43" fontId="5" fillId="0" borderId="2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3" fontId="2" fillId="0" borderId="0" xfId="2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 wrapText="1"/>
    </xf>
    <xf numFmtId="43" fontId="2" fillId="0" borderId="0" xfId="2" applyFont="1" applyFill="1" applyBorder="1" applyAlignment="1">
      <alignment horizontal="center" vertical="center" wrapText="1"/>
    </xf>
    <xf numFmtId="0" fontId="5" fillId="0" borderId="2" xfId="0" applyFont="1" applyFill="1" applyBorder="1"/>
    <xf numFmtId="43" fontId="5" fillId="0" borderId="2" xfId="2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2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164" fontId="3" fillId="0" borderId="2" xfId="2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43" fontId="2" fillId="0" borderId="0" xfId="2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3" fontId="5" fillId="0" borderId="0" xfId="2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3" fontId="9" fillId="0" borderId="2" xfId="2" applyFont="1" applyFill="1" applyBorder="1" applyAlignment="1" applyProtection="1">
      <alignment horizontal="center" vertical="center" wrapText="1"/>
    </xf>
    <xf numFmtId="43" fontId="8" fillId="0" borderId="2" xfId="2" applyFont="1" applyFill="1" applyBorder="1" applyAlignment="1">
      <alignment horizontal="center" vertical="center" wrapText="1"/>
    </xf>
    <xf numFmtId="43" fontId="3" fillId="0" borderId="2" xfId="2" applyFont="1" applyFill="1" applyBorder="1" applyAlignment="1">
      <alignment horizontal="center" vertical="center" wrapText="1"/>
    </xf>
    <xf numFmtId="43" fontId="3" fillId="0" borderId="2" xfId="2" applyFont="1" applyFill="1" applyBorder="1" applyAlignment="1">
      <alignment horizontal="center"/>
    </xf>
    <xf numFmtId="43" fontId="3" fillId="0" borderId="2" xfId="2" applyFont="1" applyFill="1" applyBorder="1" applyAlignment="1">
      <alignment horizontal="center" vertical="center"/>
    </xf>
    <xf numFmtId="43" fontId="5" fillId="0" borderId="2" xfId="2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43" fontId="10" fillId="0" borderId="2" xfId="2" applyFont="1" applyFill="1" applyBorder="1" applyAlignment="1">
      <alignment horizontal="center" vertical="center"/>
    </xf>
    <xf numFmtId="43" fontId="2" fillId="0" borderId="2" xfId="2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3" fontId="2" fillId="0" borderId="2" xfId="2" applyFont="1" applyFill="1" applyBorder="1" applyAlignment="1">
      <alignment horizontal="center" vertical="center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topLeftCell="A67" workbookViewId="0">
      <selection activeCell="A77" sqref="A77"/>
    </sheetView>
  </sheetViews>
  <sheetFormatPr defaultRowHeight="15" outlineLevelRow="2"/>
  <cols>
    <col min="1" max="1" width="59.5703125" style="16" customWidth="1"/>
    <col min="2" max="2" width="15.5703125" style="17" hidden="1" customWidth="1"/>
    <col min="3" max="3" width="17.42578125" style="18" customWidth="1"/>
    <col min="4" max="4" width="9.28515625" style="18" customWidth="1"/>
    <col min="5" max="5" width="14.42578125" style="18" customWidth="1"/>
    <col min="6" max="6" width="17.28515625" style="1" customWidth="1"/>
    <col min="7" max="16384" width="9.140625" style="1"/>
  </cols>
  <sheetData>
    <row r="1" spans="1:7" ht="46.5" customHeight="1">
      <c r="A1" s="48" t="s">
        <v>9</v>
      </c>
      <c r="B1" s="48"/>
      <c r="C1" s="48"/>
      <c r="D1" s="48"/>
      <c r="E1" s="48"/>
    </row>
    <row r="2" spans="1:7" ht="17.25" customHeight="1">
      <c r="A2" s="2" t="s">
        <v>76</v>
      </c>
      <c r="B2" s="3" t="s">
        <v>8</v>
      </c>
      <c r="C2" s="50" t="s">
        <v>10</v>
      </c>
      <c r="D2" s="50"/>
      <c r="E2" s="50"/>
    </row>
    <row r="3" spans="1:7" ht="57">
      <c r="A3" s="4" t="s">
        <v>3</v>
      </c>
      <c r="B3" s="5" t="s">
        <v>0</v>
      </c>
      <c r="C3" s="39" t="s">
        <v>44</v>
      </c>
      <c r="D3" s="38" t="s">
        <v>1</v>
      </c>
      <c r="E3" s="39" t="s">
        <v>2</v>
      </c>
    </row>
    <row r="4" spans="1:7">
      <c r="A4" s="4" t="s">
        <v>11</v>
      </c>
      <c r="B4" s="5"/>
      <c r="C4" s="39">
        <v>-420745.95</v>
      </c>
      <c r="D4" s="38"/>
      <c r="E4" s="39"/>
    </row>
    <row r="5" spans="1:7" ht="18" customHeight="1">
      <c r="A5" s="4" t="s">
        <v>12</v>
      </c>
      <c r="B5" s="5"/>
      <c r="C5" s="39">
        <v>1242510.1399999999</v>
      </c>
      <c r="D5" s="38"/>
      <c r="E5" s="39"/>
    </row>
    <row r="6" spans="1:7" ht="16.5" customHeight="1">
      <c r="A6" s="4" t="s">
        <v>13</v>
      </c>
      <c r="B6" s="5"/>
      <c r="C6" s="39">
        <v>1161850.4099999999</v>
      </c>
      <c r="D6" s="38"/>
      <c r="E6" s="39"/>
    </row>
    <row r="7" spans="1:7">
      <c r="A7" s="4" t="s">
        <v>42</v>
      </c>
      <c r="B7" s="5"/>
      <c r="C7" s="39">
        <f>C6-C5</f>
        <v>-80659.729999999981</v>
      </c>
      <c r="D7" s="38"/>
      <c r="E7" s="39"/>
    </row>
    <row r="8" spans="1:7">
      <c r="A8" s="4" t="s">
        <v>14</v>
      </c>
      <c r="B8" s="5"/>
      <c r="C8" s="39">
        <f>C9+C10</f>
        <v>138805.79999999999</v>
      </c>
      <c r="D8" s="38"/>
      <c r="E8" s="39"/>
    </row>
    <row r="9" spans="1:7">
      <c r="A9" s="4" t="s">
        <v>15</v>
      </c>
      <c r="B9" s="5"/>
      <c r="C9" s="39">
        <f>1200*12+1057.28*12</f>
        <v>27087.360000000001</v>
      </c>
      <c r="D9" s="38"/>
      <c r="E9" s="39"/>
    </row>
    <row r="10" spans="1:7">
      <c r="A10" s="4" t="s">
        <v>77</v>
      </c>
      <c r="B10" s="5"/>
      <c r="C10" s="39">
        <v>111718.44</v>
      </c>
      <c r="D10" s="38"/>
      <c r="E10" s="39"/>
    </row>
    <row r="11" spans="1:7">
      <c r="A11" s="6" t="s">
        <v>110</v>
      </c>
      <c r="B11" s="7"/>
      <c r="C11" s="39">
        <f>C4+C5+C8</f>
        <v>960569.99</v>
      </c>
      <c r="D11" s="8"/>
      <c r="E11" s="8"/>
    </row>
    <row r="12" spans="1:7">
      <c r="A12" s="49" t="s">
        <v>16</v>
      </c>
      <c r="B12" s="49"/>
      <c r="C12" s="49"/>
      <c r="D12" s="49"/>
      <c r="E12" s="49"/>
    </row>
    <row r="13" spans="1:7" ht="28.5">
      <c r="A13" s="2" t="s">
        <v>27</v>
      </c>
      <c r="B13" s="3" t="e">
        <f>#REF!</f>
        <v>#REF!</v>
      </c>
      <c r="C13" s="40">
        <f>C14+C15</f>
        <v>188643.24</v>
      </c>
      <c r="D13" s="47"/>
      <c r="E13" s="47"/>
      <c r="F13" s="9"/>
    </row>
    <row r="14" spans="1:7" s="11" customFormat="1" outlineLevel="2">
      <c r="A14" s="23" t="s">
        <v>21</v>
      </c>
      <c r="B14" s="23" t="s">
        <v>22</v>
      </c>
      <c r="C14" s="24">
        <v>91314.26</v>
      </c>
      <c r="D14" s="24" t="s">
        <v>4</v>
      </c>
      <c r="E14" s="24">
        <v>27339.599999999999</v>
      </c>
      <c r="F14" s="10"/>
    </row>
    <row r="15" spans="1:7" s="11" customFormat="1" outlineLevel="2">
      <c r="A15" s="23" t="s">
        <v>23</v>
      </c>
      <c r="B15" s="23" t="s">
        <v>24</v>
      </c>
      <c r="C15" s="24">
        <v>97328.98</v>
      </c>
      <c r="D15" s="24" t="s">
        <v>4</v>
      </c>
      <c r="E15" s="24">
        <v>27339.599999999999</v>
      </c>
      <c r="F15" s="10"/>
      <c r="G15" s="10"/>
    </row>
    <row r="16" spans="1:7" ht="28.5">
      <c r="A16" s="2" t="s">
        <v>28</v>
      </c>
      <c r="B16" s="3" t="e">
        <f>#REF!</f>
        <v>#REF!</v>
      </c>
      <c r="C16" s="40">
        <f>C17+C18</f>
        <v>68075.350000000006</v>
      </c>
      <c r="D16" s="47"/>
      <c r="E16" s="47"/>
    </row>
    <row r="17" spans="1:7" s="11" customFormat="1" outlineLevel="2">
      <c r="A17" s="23" t="s">
        <v>63</v>
      </c>
      <c r="B17" s="23" t="s">
        <v>63</v>
      </c>
      <c r="C17" s="24">
        <v>34174.25</v>
      </c>
      <c r="D17" s="24" t="s">
        <v>4</v>
      </c>
      <c r="E17" s="24">
        <v>27339.4</v>
      </c>
    </row>
    <row r="18" spans="1:7" s="11" customFormat="1" outlineLevel="2">
      <c r="A18" s="23" t="s">
        <v>64</v>
      </c>
      <c r="B18" s="23" t="s">
        <v>64</v>
      </c>
      <c r="C18" s="24">
        <v>33901.1</v>
      </c>
      <c r="D18" s="24" t="s">
        <v>4</v>
      </c>
      <c r="E18" s="24">
        <v>27339.599999999999</v>
      </c>
    </row>
    <row r="19" spans="1:7" ht="28.5">
      <c r="A19" s="2" t="s">
        <v>29</v>
      </c>
      <c r="B19" s="12" t="e">
        <f>#REF!+#REF!</f>
        <v>#REF!</v>
      </c>
      <c r="C19" s="40">
        <f>C20+C21+C22</f>
        <v>124591.14</v>
      </c>
      <c r="D19" s="15"/>
      <c r="E19" s="47"/>
    </row>
    <row r="20" spans="1:7" s="11" customFormat="1" outlineLevel="2">
      <c r="A20" s="23" t="s">
        <v>45</v>
      </c>
      <c r="B20" s="23" t="s">
        <v>45</v>
      </c>
      <c r="C20" s="24">
        <v>52802.400000000001</v>
      </c>
      <c r="D20" s="24" t="s">
        <v>25</v>
      </c>
      <c r="E20" s="24">
        <v>1176</v>
      </c>
    </row>
    <row r="21" spans="1:7" s="11" customFormat="1" outlineLevel="2">
      <c r="A21" s="23" t="s">
        <v>46</v>
      </c>
      <c r="B21" s="23" t="s">
        <v>46</v>
      </c>
      <c r="C21" s="24">
        <v>8114.4</v>
      </c>
      <c r="D21" s="24" t="s">
        <v>25</v>
      </c>
      <c r="E21" s="24">
        <v>1176</v>
      </c>
    </row>
    <row r="22" spans="1:7" s="11" customFormat="1" outlineLevel="2">
      <c r="A22" s="23" t="s">
        <v>26</v>
      </c>
      <c r="B22" s="23" t="s">
        <v>26</v>
      </c>
      <c r="C22" s="24">
        <v>63674.34</v>
      </c>
      <c r="D22" s="24" t="s">
        <v>25</v>
      </c>
      <c r="E22" s="24">
        <v>1182</v>
      </c>
    </row>
    <row r="23" spans="1:7" ht="42.75">
      <c r="A23" s="2" t="s">
        <v>30</v>
      </c>
      <c r="B23" s="3"/>
      <c r="C23" s="40">
        <f>C24+C25+C26+C27+C28+C29</f>
        <v>34921.97</v>
      </c>
      <c r="D23" s="47"/>
      <c r="E23" s="47"/>
    </row>
    <row r="24" spans="1:7" s="11" customFormat="1" outlineLevel="2">
      <c r="A24" s="23" t="s">
        <v>65</v>
      </c>
      <c r="B24" s="23" t="s">
        <v>65</v>
      </c>
      <c r="C24" s="24">
        <v>2187.17</v>
      </c>
      <c r="D24" s="24" t="s">
        <v>4</v>
      </c>
      <c r="E24" s="24">
        <v>27339.599999999999</v>
      </c>
    </row>
    <row r="25" spans="1:7" s="11" customFormat="1" outlineLevel="2">
      <c r="A25" s="23" t="s">
        <v>31</v>
      </c>
      <c r="B25" s="23" t="s">
        <v>32</v>
      </c>
      <c r="C25" s="24">
        <v>3124.12</v>
      </c>
      <c r="D25" s="24" t="s">
        <v>4</v>
      </c>
      <c r="E25" s="24">
        <v>63.563000000000002</v>
      </c>
    </row>
    <row r="26" spans="1:7" s="11" customFormat="1" outlineLevel="2">
      <c r="A26" s="23" t="s">
        <v>66</v>
      </c>
      <c r="B26" s="23" t="s">
        <v>66</v>
      </c>
      <c r="C26" s="24">
        <v>2077.81</v>
      </c>
      <c r="D26" s="24" t="s">
        <v>4</v>
      </c>
      <c r="E26" s="24">
        <v>27339.599999999999</v>
      </c>
    </row>
    <row r="27" spans="1:7" s="11" customFormat="1" outlineLevel="2">
      <c r="A27" s="23" t="s">
        <v>17</v>
      </c>
      <c r="B27" s="23" t="s">
        <v>18</v>
      </c>
      <c r="C27" s="24">
        <v>3361.07</v>
      </c>
      <c r="D27" s="24" t="s">
        <v>4</v>
      </c>
      <c r="E27" s="24">
        <v>160.74</v>
      </c>
    </row>
    <row r="28" spans="1:7" s="11" customFormat="1" outlineLevel="2">
      <c r="A28" s="23" t="s">
        <v>33</v>
      </c>
      <c r="B28" s="23" t="s">
        <v>34</v>
      </c>
      <c r="C28" s="24">
        <v>3827.54</v>
      </c>
      <c r="D28" s="24" t="s">
        <v>4</v>
      </c>
      <c r="E28" s="24">
        <v>27339.599999999999</v>
      </c>
    </row>
    <row r="29" spans="1:7" s="11" customFormat="1" ht="15.75" customHeight="1" outlineLevel="2">
      <c r="A29" s="23" t="s">
        <v>19</v>
      </c>
      <c r="B29" s="23" t="s">
        <v>20</v>
      </c>
      <c r="C29" s="24">
        <v>20344.259999999998</v>
      </c>
      <c r="D29" s="24" t="s">
        <v>4</v>
      </c>
      <c r="E29" s="24">
        <v>6091.0969999999998</v>
      </c>
    </row>
    <row r="30" spans="1:7" ht="42.75" outlineLevel="1">
      <c r="A30" s="2" t="s">
        <v>37</v>
      </c>
      <c r="B30" s="13"/>
      <c r="C30" s="41">
        <f>C31+C32+C33+C34+C35+C36+C37</f>
        <v>5507.58</v>
      </c>
      <c r="D30" s="14"/>
      <c r="E30" s="14"/>
      <c r="F30" s="9"/>
      <c r="G30" s="9"/>
    </row>
    <row r="31" spans="1:7" outlineLevel="1">
      <c r="A31" s="23" t="s">
        <v>81</v>
      </c>
      <c r="B31" s="23" t="s">
        <v>82</v>
      </c>
      <c r="C31" s="24">
        <v>646.79999999999995</v>
      </c>
      <c r="D31" s="24" t="s">
        <v>5</v>
      </c>
      <c r="E31" s="24">
        <v>3</v>
      </c>
      <c r="F31" s="9"/>
      <c r="G31" s="9"/>
    </row>
    <row r="32" spans="1:7" outlineLevel="1">
      <c r="A32" s="23" t="s">
        <v>83</v>
      </c>
      <c r="B32" s="23" t="s">
        <v>83</v>
      </c>
      <c r="C32" s="24">
        <v>358.06</v>
      </c>
      <c r="D32" s="24" t="s">
        <v>6</v>
      </c>
      <c r="E32" s="24">
        <v>2</v>
      </c>
      <c r="F32" s="9"/>
      <c r="G32" s="9"/>
    </row>
    <row r="33" spans="1:7" outlineLevel="1">
      <c r="A33" s="23" t="s">
        <v>84</v>
      </c>
      <c r="B33" s="23" t="s">
        <v>84</v>
      </c>
      <c r="C33" s="24">
        <v>2591.19</v>
      </c>
      <c r="D33" s="24" t="s">
        <v>5</v>
      </c>
      <c r="E33" s="24">
        <v>1</v>
      </c>
      <c r="F33" s="9"/>
      <c r="G33" s="9"/>
    </row>
    <row r="34" spans="1:7" outlineLevel="1">
      <c r="A34" s="23" t="s">
        <v>72</v>
      </c>
      <c r="B34" s="23" t="s">
        <v>72</v>
      </c>
      <c r="C34" s="24">
        <v>1130.0899999999999</v>
      </c>
      <c r="D34" s="24" t="s">
        <v>5</v>
      </c>
      <c r="E34" s="24">
        <v>13</v>
      </c>
      <c r="F34" s="9"/>
      <c r="G34" s="9"/>
    </row>
    <row r="35" spans="1:7" outlineLevel="1">
      <c r="A35" s="23" t="s">
        <v>85</v>
      </c>
      <c r="B35" s="23" t="s">
        <v>85</v>
      </c>
      <c r="C35" s="24">
        <v>143.85</v>
      </c>
      <c r="D35" s="24" t="s">
        <v>5</v>
      </c>
      <c r="E35" s="24">
        <v>1</v>
      </c>
      <c r="F35" s="9"/>
      <c r="G35" s="9"/>
    </row>
    <row r="36" spans="1:7" outlineLevel="1">
      <c r="A36" s="23" t="s">
        <v>86</v>
      </c>
      <c r="B36" s="23" t="s">
        <v>86</v>
      </c>
      <c r="C36" s="24">
        <v>30.28</v>
      </c>
      <c r="D36" s="24" t="s">
        <v>87</v>
      </c>
      <c r="E36" s="24">
        <v>0.2</v>
      </c>
      <c r="F36" s="9"/>
      <c r="G36" s="9"/>
    </row>
    <row r="37" spans="1:7" outlineLevel="1">
      <c r="A37" s="23" t="s">
        <v>88</v>
      </c>
      <c r="B37" s="23" t="s">
        <v>88</v>
      </c>
      <c r="C37" s="24">
        <v>607.30999999999995</v>
      </c>
      <c r="D37" s="24" t="s">
        <v>5</v>
      </c>
      <c r="E37" s="24">
        <v>1</v>
      </c>
      <c r="F37" s="9"/>
      <c r="G37" s="9"/>
    </row>
    <row r="38" spans="1:7" s="11" customFormat="1" ht="57" outlineLevel="2">
      <c r="A38" s="2" t="s">
        <v>38</v>
      </c>
      <c r="B38" s="25" t="e">
        <f>SUM(#REF!)</f>
        <v>#REF!</v>
      </c>
      <c r="C38" s="42">
        <f>C39+C40+C41+C42+C43+C44+C45+C46+C47+C48+C49+C50+C51+C52+C53+C54+C55+C56+C57+C58+C59+C60</f>
        <v>45408.77</v>
      </c>
      <c r="D38" s="26"/>
      <c r="E38" s="26"/>
    </row>
    <row r="39" spans="1:7" s="11" customFormat="1" outlineLevel="2">
      <c r="A39" s="23" t="s">
        <v>89</v>
      </c>
      <c r="B39" s="23" t="s">
        <v>89</v>
      </c>
      <c r="C39" s="24">
        <v>484.53</v>
      </c>
      <c r="D39" s="24" t="s">
        <v>90</v>
      </c>
      <c r="E39" s="24">
        <v>1</v>
      </c>
    </row>
    <row r="40" spans="1:7" s="11" customFormat="1" outlineLevel="2">
      <c r="A40" s="23" t="s">
        <v>61</v>
      </c>
      <c r="B40" s="23" t="s">
        <v>62</v>
      </c>
      <c r="C40" s="24">
        <v>762.44</v>
      </c>
      <c r="D40" s="24" t="s">
        <v>60</v>
      </c>
      <c r="E40" s="24">
        <v>2</v>
      </c>
    </row>
    <row r="41" spans="1:7" s="11" customFormat="1" outlineLevel="2">
      <c r="A41" s="23" t="s">
        <v>91</v>
      </c>
      <c r="B41" s="23" t="s">
        <v>91</v>
      </c>
      <c r="C41" s="24">
        <v>1618.72</v>
      </c>
      <c r="D41" s="24" t="s">
        <v>92</v>
      </c>
      <c r="E41" s="24">
        <v>2</v>
      </c>
    </row>
    <row r="42" spans="1:7" s="11" customFormat="1" outlineLevel="2">
      <c r="A42" s="23" t="s">
        <v>93</v>
      </c>
      <c r="B42" s="23" t="s">
        <v>93</v>
      </c>
      <c r="C42" s="24">
        <v>1002.22</v>
      </c>
      <c r="D42" s="24" t="s">
        <v>5</v>
      </c>
      <c r="E42" s="24">
        <v>1</v>
      </c>
    </row>
    <row r="43" spans="1:7" s="11" customFormat="1" outlineLevel="2">
      <c r="A43" s="23" t="s">
        <v>73</v>
      </c>
      <c r="B43" s="23" t="s">
        <v>73</v>
      </c>
      <c r="C43" s="24">
        <v>749.3</v>
      </c>
      <c r="D43" s="24" t="s">
        <v>74</v>
      </c>
      <c r="E43" s="24">
        <v>5</v>
      </c>
    </row>
    <row r="44" spans="1:7" s="11" customFormat="1" outlineLevel="2">
      <c r="A44" s="23" t="s">
        <v>43</v>
      </c>
      <c r="B44" s="23" t="s">
        <v>43</v>
      </c>
      <c r="C44" s="24">
        <v>289.19</v>
      </c>
      <c r="D44" s="24" t="s">
        <v>5</v>
      </c>
      <c r="E44" s="24">
        <v>1</v>
      </c>
    </row>
    <row r="45" spans="1:7" s="11" customFormat="1" outlineLevel="2">
      <c r="A45" s="23" t="s">
        <v>94</v>
      </c>
      <c r="B45" s="23" t="s">
        <v>94</v>
      </c>
      <c r="C45" s="24">
        <v>383.63</v>
      </c>
      <c r="D45" s="24" t="s">
        <v>5</v>
      </c>
      <c r="E45" s="24">
        <v>1</v>
      </c>
    </row>
    <row r="46" spans="1:7" s="11" customFormat="1" outlineLevel="2">
      <c r="A46" s="23" t="s">
        <v>95</v>
      </c>
      <c r="B46" s="23" t="s">
        <v>95</v>
      </c>
      <c r="C46" s="24">
        <v>326.5</v>
      </c>
      <c r="D46" s="24" t="s">
        <v>5</v>
      </c>
      <c r="E46" s="24">
        <v>1</v>
      </c>
    </row>
    <row r="47" spans="1:7" s="11" customFormat="1" outlineLevel="2">
      <c r="A47" s="23" t="s">
        <v>96</v>
      </c>
      <c r="B47" s="23" t="s">
        <v>96</v>
      </c>
      <c r="C47" s="24">
        <v>2265.9699999999998</v>
      </c>
      <c r="D47" s="24" t="s">
        <v>5</v>
      </c>
      <c r="E47" s="24">
        <v>1</v>
      </c>
    </row>
    <row r="48" spans="1:7" s="11" customFormat="1" outlineLevel="2">
      <c r="A48" s="23" t="s">
        <v>97</v>
      </c>
      <c r="B48" s="23" t="s">
        <v>97</v>
      </c>
      <c r="C48" s="24">
        <v>1790.38</v>
      </c>
      <c r="D48" s="24" t="s">
        <v>6</v>
      </c>
      <c r="E48" s="24">
        <v>2</v>
      </c>
    </row>
    <row r="49" spans="1:5" s="11" customFormat="1" outlineLevel="2">
      <c r="A49" s="23" t="s">
        <v>70</v>
      </c>
      <c r="B49" s="23" t="s">
        <v>70</v>
      </c>
      <c r="C49" s="24">
        <v>538.79999999999995</v>
      </c>
      <c r="D49" s="24" t="s">
        <v>5</v>
      </c>
      <c r="E49" s="24">
        <v>3</v>
      </c>
    </row>
    <row r="50" spans="1:5" s="11" customFormat="1" outlineLevel="2">
      <c r="A50" s="23" t="s">
        <v>98</v>
      </c>
      <c r="B50" s="23" t="s">
        <v>98</v>
      </c>
      <c r="C50" s="24">
        <v>612.59</v>
      </c>
      <c r="D50" s="24" t="s">
        <v>4</v>
      </c>
      <c r="E50" s="24">
        <v>1.5</v>
      </c>
    </row>
    <row r="51" spans="1:5" s="11" customFormat="1" outlineLevel="2">
      <c r="A51" s="23" t="s">
        <v>71</v>
      </c>
      <c r="B51" s="23" t="s">
        <v>71</v>
      </c>
      <c r="C51" s="24">
        <v>2514.39</v>
      </c>
      <c r="D51" s="24" t="s">
        <v>5</v>
      </c>
      <c r="E51" s="24">
        <v>3</v>
      </c>
    </row>
    <row r="52" spans="1:5" s="11" customFormat="1" outlineLevel="2">
      <c r="A52" s="13" t="s">
        <v>99</v>
      </c>
      <c r="B52" s="23" t="s">
        <v>99</v>
      </c>
      <c r="C52" s="24">
        <v>684.75</v>
      </c>
      <c r="D52" s="24" t="s">
        <v>5</v>
      </c>
      <c r="E52" s="24">
        <v>1</v>
      </c>
    </row>
    <row r="53" spans="1:5" s="11" customFormat="1" outlineLevel="2">
      <c r="A53" s="23" t="s">
        <v>100</v>
      </c>
      <c r="B53" s="23" t="s">
        <v>100</v>
      </c>
      <c r="C53" s="24">
        <v>1102.57</v>
      </c>
      <c r="D53" s="24" t="s">
        <v>5</v>
      </c>
      <c r="E53" s="24">
        <v>1</v>
      </c>
    </row>
    <row r="54" spans="1:5" s="11" customFormat="1" outlineLevel="2">
      <c r="A54" s="23" t="s">
        <v>101</v>
      </c>
      <c r="B54" s="23" t="s">
        <v>102</v>
      </c>
      <c r="C54" s="24">
        <v>10853.4</v>
      </c>
      <c r="D54" s="24" t="s">
        <v>5</v>
      </c>
      <c r="E54" s="24">
        <v>1</v>
      </c>
    </row>
    <row r="55" spans="1:5" s="11" customFormat="1" outlineLevel="2">
      <c r="A55" s="23" t="s">
        <v>103</v>
      </c>
      <c r="B55" s="23" t="s">
        <v>103</v>
      </c>
      <c r="C55" s="24">
        <v>504.14</v>
      </c>
      <c r="D55" s="24" t="s">
        <v>6</v>
      </c>
      <c r="E55" s="24">
        <v>13</v>
      </c>
    </row>
    <row r="56" spans="1:5" s="11" customFormat="1" outlineLevel="2">
      <c r="A56" s="23" t="s">
        <v>75</v>
      </c>
      <c r="B56" s="23" t="s">
        <v>75</v>
      </c>
      <c r="C56" s="24">
        <v>10369.32</v>
      </c>
      <c r="D56" s="24" t="s">
        <v>6</v>
      </c>
      <c r="E56" s="24">
        <v>52</v>
      </c>
    </row>
    <row r="57" spans="1:5" s="11" customFormat="1" outlineLevel="2">
      <c r="A57" s="23" t="s">
        <v>104</v>
      </c>
      <c r="B57" s="23" t="s">
        <v>104</v>
      </c>
      <c r="C57" s="24">
        <v>1120.8399999999999</v>
      </c>
      <c r="D57" s="24" t="s">
        <v>6</v>
      </c>
      <c r="E57" s="24">
        <v>4</v>
      </c>
    </row>
    <row r="58" spans="1:5" s="11" customFormat="1" outlineLevel="2">
      <c r="A58" s="23" t="s">
        <v>105</v>
      </c>
      <c r="B58" s="23" t="s">
        <v>106</v>
      </c>
      <c r="C58" s="24">
        <v>2604.16</v>
      </c>
      <c r="D58" s="24" t="s">
        <v>6</v>
      </c>
      <c r="E58" s="24">
        <v>2</v>
      </c>
    </row>
    <row r="59" spans="1:5" s="11" customFormat="1" outlineLevel="2">
      <c r="A59" s="23" t="s">
        <v>107</v>
      </c>
      <c r="B59" s="23" t="s">
        <v>108</v>
      </c>
      <c r="C59" s="24">
        <v>3929.52</v>
      </c>
      <c r="D59" s="24" t="s">
        <v>6</v>
      </c>
      <c r="E59" s="24">
        <v>28</v>
      </c>
    </row>
    <row r="60" spans="1:5" s="11" customFormat="1" outlineLevel="2">
      <c r="A60" s="23" t="s">
        <v>109</v>
      </c>
      <c r="B60" s="23" t="s">
        <v>109</v>
      </c>
      <c r="C60" s="24">
        <v>901.41</v>
      </c>
      <c r="D60" s="24" t="s">
        <v>5</v>
      </c>
      <c r="E60" s="24">
        <v>1</v>
      </c>
    </row>
    <row r="61" spans="1:5" s="11" customFormat="1" ht="28.5" outlineLevel="2">
      <c r="A61" s="2" t="s">
        <v>47</v>
      </c>
      <c r="B61" s="25" t="e">
        <f>#REF!+#REF!</f>
        <v>#REF!</v>
      </c>
      <c r="C61" s="42">
        <v>0</v>
      </c>
      <c r="D61" s="26"/>
      <c r="E61" s="26"/>
    </row>
    <row r="62" spans="1:5" s="11" customFormat="1" ht="28.5" outlineLevel="2">
      <c r="A62" s="2" t="s">
        <v>48</v>
      </c>
      <c r="B62" s="25" t="e">
        <f>SUM(#REF!)</f>
        <v>#REF!</v>
      </c>
      <c r="C62" s="42">
        <v>0</v>
      </c>
      <c r="D62" s="26"/>
      <c r="E62" s="26"/>
    </row>
    <row r="63" spans="1:5" s="11" customFormat="1" ht="28.5" outlineLevel="2">
      <c r="A63" s="2" t="s">
        <v>49</v>
      </c>
      <c r="B63" s="25" t="e">
        <f>#REF!</f>
        <v>#REF!</v>
      </c>
      <c r="C63" s="42">
        <v>0</v>
      </c>
      <c r="D63" s="26"/>
      <c r="E63" s="26"/>
    </row>
    <row r="64" spans="1:5" s="11" customFormat="1" ht="28.5" outlineLevel="2">
      <c r="A64" s="2" t="s">
        <v>50</v>
      </c>
      <c r="B64" s="25" t="e">
        <f>#REF!+#REF!</f>
        <v>#REF!</v>
      </c>
      <c r="C64" s="42">
        <v>0</v>
      </c>
      <c r="D64" s="26"/>
      <c r="E64" s="26"/>
    </row>
    <row r="65" spans="1:5" s="11" customFormat="1" ht="28.5" outlineLevel="2">
      <c r="A65" s="2" t="s">
        <v>51</v>
      </c>
      <c r="B65" s="25" t="str">
        <f>B66</f>
        <v>ТО газового оборудования к=0,6;0,8;0,85;0,9;1(1,2</v>
      </c>
      <c r="C65" s="42">
        <f>C66+C67</f>
        <v>9842.25</v>
      </c>
      <c r="D65" s="26"/>
      <c r="E65" s="26"/>
    </row>
    <row r="66" spans="1:5" s="11" customFormat="1" outlineLevel="2">
      <c r="A66" s="23" t="s">
        <v>54</v>
      </c>
      <c r="B66" s="23" t="s">
        <v>55</v>
      </c>
      <c r="C66" s="24">
        <v>4647.7299999999996</v>
      </c>
      <c r="D66" s="24" t="s">
        <v>4</v>
      </c>
      <c r="E66" s="24">
        <v>27339.599999999999</v>
      </c>
    </row>
    <row r="67" spans="1:5" s="11" customFormat="1" outlineLevel="2">
      <c r="A67" s="23" t="s">
        <v>52</v>
      </c>
      <c r="B67" s="23" t="s">
        <v>53</v>
      </c>
      <c r="C67" s="24">
        <v>5194.5200000000004</v>
      </c>
      <c r="D67" s="24" t="s">
        <v>4</v>
      </c>
      <c r="E67" s="24">
        <v>27339.599999999999</v>
      </c>
    </row>
    <row r="68" spans="1:5" s="11" customFormat="1" ht="28.5" outlineLevel="2">
      <c r="A68" s="2" t="s">
        <v>39</v>
      </c>
      <c r="B68" s="25" t="e">
        <f>B70+#REF!</f>
        <v>#VALUE!</v>
      </c>
      <c r="C68" s="42">
        <f>C69+C70</f>
        <v>27695.01</v>
      </c>
      <c r="D68" s="26"/>
      <c r="E68" s="26"/>
    </row>
    <row r="69" spans="1:5" s="11" customFormat="1" outlineLevel="2">
      <c r="A69" s="23" t="s">
        <v>80</v>
      </c>
      <c r="B69" s="23" t="s">
        <v>80</v>
      </c>
      <c r="C69" s="24">
        <v>14763.38</v>
      </c>
      <c r="D69" s="24" t="s">
        <v>4</v>
      </c>
      <c r="E69" s="24">
        <v>27339.599999999999</v>
      </c>
    </row>
    <row r="70" spans="1:5" s="11" customFormat="1" outlineLevel="2">
      <c r="A70" s="23" t="s">
        <v>67</v>
      </c>
      <c r="B70" s="23" t="s">
        <v>67</v>
      </c>
      <c r="C70" s="24">
        <v>12931.63</v>
      </c>
      <c r="D70" s="24" t="s">
        <v>4</v>
      </c>
      <c r="E70" s="24">
        <v>27339.599999999999</v>
      </c>
    </row>
    <row r="71" spans="1:5" s="11" customFormat="1" ht="42.75" outlineLevel="2">
      <c r="A71" s="2" t="s">
        <v>40</v>
      </c>
      <c r="B71" s="25" t="e">
        <f>#REF!</f>
        <v>#REF!</v>
      </c>
      <c r="C71" s="42">
        <v>0</v>
      </c>
      <c r="D71" s="26"/>
      <c r="E71" s="26"/>
    </row>
    <row r="72" spans="1:5" s="11" customFormat="1" ht="57" outlineLevel="2">
      <c r="A72" s="2" t="s">
        <v>41</v>
      </c>
      <c r="B72" s="25" t="e">
        <f>SUM(#REF!)</f>
        <v>#REF!</v>
      </c>
      <c r="C72" s="42">
        <f>C73+C74+C75</f>
        <v>155124.32</v>
      </c>
      <c r="D72" s="26"/>
      <c r="E72" s="26"/>
    </row>
    <row r="73" spans="1:5">
      <c r="A73" s="23" t="s">
        <v>68</v>
      </c>
      <c r="B73" s="23" t="s">
        <v>69</v>
      </c>
      <c r="C73" s="24">
        <v>77097.100000000006</v>
      </c>
      <c r="D73" s="24" t="s">
        <v>4</v>
      </c>
      <c r="E73" s="24">
        <v>27339.4</v>
      </c>
    </row>
    <row r="74" spans="1:5" s="11" customFormat="1" outlineLevel="2">
      <c r="A74" s="23" t="s">
        <v>78</v>
      </c>
      <c r="B74" s="23" t="s">
        <v>79</v>
      </c>
      <c r="C74" s="24">
        <v>77097.67</v>
      </c>
      <c r="D74" s="24" t="s">
        <v>4</v>
      </c>
      <c r="E74" s="24">
        <v>27339.599999999999</v>
      </c>
    </row>
    <row r="75" spans="1:5" s="11" customFormat="1" outlineLevel="2">
      <c r="A75" s="23" t="s">
        <v>35</v>
      </c>
      <c r="B75" s="23" t="s">
        <v>36</v>
      </c>
      <c r="C75" s="24">
        <v>929.55</v>
      </c>
      <c r="D75" s="24" t="s">
        <v>4</v>
      </c>
      <c r="E75" s="24">
        <v>54679.199999999997</v>
      </c>
    </row>
    <row r="76" spans="1:5" s="11" customFormat="1" ht="45" outlineLevel="2">
      <c r="A76" s="44" t="s">
        <v>111</v>
      </c>
      <c r="B76" s="45">
        <f>C76/1.18</f>
        <v>4118.6440677966102</v>
      </c>
      <c r="C76" s="46">
        <f>E76*5*12</f>
        <v>4860</v>
      </c>
      <c r="D76" s="15" t="s">
        <v>7</v>
      </c>
      <c r="E76" s="43">
        <v>81</v>
      </c>
    </row>
    <row r="77" spans="1:5" s="11" customFormat="1" outlineLevel="2">
      <c r="A77" s="27" t="s">
        <v>56</v>
      </c>
      <c r="B77" s="28" t="e">
        <f>B13+B16+B19+#REF!+B38+B61+B62+B63+B64+B65+B68+B71+B72+#REF!</f>
        <v>#REF!</v>
      </c>
      <c r="C77" s="42">
        <f>C13++C16+C19+C23+C30+C38+C61+C62+C64+C65+C68+C71+C72+C76</f>
        <v>664669.63</v>
      </c>
      <c r="D77" s="26"/>
      <c r="E77" s="26"/>
    </row>
    <row r="78" spans="1:5" s="11" customFormat="1" outlineLevel="2">
      <c r="A78" s="27" t="s">
        <v>57</v>
      </c>
      <c r="B78" s="29"/>
      <c r="C78" s="42">
        <f>C77*1.18</f>
        <v>784310.16339999996</v>
      </c>
      <c r="D78" s="26"/>
      <c r="E78" s="26"/>
    </row>
    <row r="79" spans="1:5" s="11" customFormat="1" outlineLevel="2">
      <c r="A79" s="27" t="s">
        <v>58</v>
      </c>
      <c r="B79" s="29"/>
      <c r="C79" s="42">
        <f>C4+C5+C8-C78</f>
        <v>176259.82660000003</v>
      </c>
      <c r="D79" s="26"/>
      <c r="E79" s="26"/>
    </row>
    <row r="80" spans="1:5" s="11" customFormat="1" ht="28.5" outlineLevel="2">
      <c r="A80" s="2" t="s">
        <v>59</v>
      </c>
      <c r="B80" s="25"/>
      <c r="C80" s="42">
        <f>C79+C7</f>
        <v>95600.096600000048</v>
      </c>
      <c r="D80" s="26"/>
      <c r="E80" s="26"/>
    </row>
    <row r="81" spans="1:6" s="11" customFormat="1" outlineLevel="2">
      <c r="A81" s="30"/>
      <c r="B81" s="31"/>
      <c r="C81" s="32"/>
      <c r="D81" s="32"/>
      <c r="E81" s="32"/>
    </row>
    <row r="82" spans="1:6" s="11" customFormat="1" outlineLevel="2">
      <c r="A82" s="30"/>
      <c r="B82" s="31"/>
      <c r="C82" s="32"/>
      <c r="D82" s="32"/>
      <c r="E82" s="32"/>
    </row>
    <row r="83" spans="1:6">
      <c r="A83" s="19"/>
      <c r="B83" s="20"/>
      <c r="C83" s="21"/>
      <c r="D83" s="22"/>
      <c r="E83" s="22"/>
    </row>
    <row r="84" spans="1:6">
      <c r="A84" s="33"/>
      <c r="B84" s="34"/>
      <c r="C84" s="35"/>
      <c r="D84" s="35"/>
      <c r="E84" s="35"/>
    </row>
    <row r="85" spans="1:6" s="11" customFormat="1" outlineLevel="2">
      <c r="A85" s="30"/>
      <c r="B85" s="31"/>
      <c r="C85" s="32"/>
      <c r="D85" s="32"/>
      <c r="E85" s="32"/>
    </row>
    <row r="86" spans="1:6">
      <c r="A86" s="19"/>
      <c r="B86" s="36"/>
      <c r="C86" s="21"/>
      <c r="D86" s="22"/>
      <c r="E86" s="22"/>
      <c r="F86" s="9"/>
    </row>
    <row r="87" spans="1:6" ht="16.5" customHeight="1">
      <c r="A87" s="19"/>
      <c r="B87" s="37"/>
      <c r="C87" s="21"/>
      <c r="D87" s="22"/>
      <c r="E87" s="22"/>
    </row>
    <row r="88" spans="1:6">
      <c r="A88" s="19"/>
      <c r="B88" s="37"/>
      <c r="C88" s="21"/>
      <c r="D88" s="22"/>
      <c r="E88" s="22"/>
    </row>
    <row r="89" spans="1:6">
      <c r="A89" s="19"/>
      <c r="B89" s="37"/>
      <c r="C89" s="21"/>
      <c r="D89" s="21"/>
      <c r="E89" s="22"/>
    </row>
  </sheetData>
  <mergeCells count="3">
    <mergeCell ref="A1:E1"/>
    <mergeCell ref="A12:E12"/>
    <mergeCell ref="C2:E2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80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2018-03-20T05:42:43Z</cp:lastPrinted>
  <dcterms:created xsi:type="dcterms:W3CDTF">2016-03-18T02:51:51Z</dcterms:created>
  <dcterms:modified xsi:type="dcterms:W3CDTF">2018-03-22T07:41:24Z</dcterms:modified>
</cp:coreProperties>
</file>