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Лист1!$A$1:$E$101</definedName>
  </definedNames>
  <calcPr calcId="124519"/>
</workbook>
</file>

<file path=xl/calcChain.xml><?xml version="1.0" encoding="utf-8"?>
<calcChain xmlns="http://schemas.openxmlformats.org/spreadsheetml/2006/main">
  <c r="C101" i="1"/>
  <c r="C100"/>
  <c r="C99"/>
  <c r="C96"/>
  <c r="C12"/>
  <c r="C87"/>
  <c r="C90"/>
  <c r="C78"/>
  <c r="C41"/>
  <c r="B75"/>
  <c r="B76"/>
  <c r="B77"/>
  <c r="B78"/>
  <c r="B81"/>
  <c r="C81"/>
  <c r="B84"/>
  <c r="C84"/>
  <c r="B87"/>
  <c r="B90"/>
  <c r="C30"/>
  <c r="C20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4"/>
  <c r="E124"/>
  <c r="C126"/>
  <c r="E126"/>
  <c r="C128"/>
  <c r="E128"/>
  <c r="C130"/>
  <c r="E130"/>
  <c r="C132"/>
  <c r="E132"/>
  <c r="C134"/>
  <c r="E134"/>
  <c r="C136"/>
  <c r="E136"/>
  <c r="C138"/>
  <c r="E138"/>
  <c r="C140"/>
  <c r="E140"/>
  <c r="C141"/>
  <c r="E141"/>
  <c r="C8" i="1"/>
  <c r="C10"/>
  <c r="C9" s="1"/>
  <c r="C97"/>
  <c r="C23"/>
  <c r="C17"/>
  <c r="C14"/>
  <c r="C98" s="1"/>
  <c r="B97" l="1"/>
  <c r="B41"/>
  <c r="B20" l="1"/>
  <c r="B17"/>
  <c r="B14"/>
  <c r="B98" l="1"/>
</calcChain>
</file>

<file path=xl/sharedStrings.xml><?xml version="1.0" encoding="utf-8"?>
<sst xmlns="http://schemas.openxmlformats.org/spreadsheetml/2006/main" count="522" uniqueCount="210">
  <si>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</si>
  <si>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</si>
  <si>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</si>
  <si>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</si>
  <si>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</si>
  <si>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</si>
  <si>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</si>
  <si>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</si>
  <si>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</si>
  <si>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</si>
  <si>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</si>
  <si>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</si>
  <si>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</si>
  <si>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</si>
  <si>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</si>
  <si>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</si>
  <si>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</si>
  <si>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</si>
  <si>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</si>
  <si>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</si>
  <si>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</si>
  <si>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</si>
  <si>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</si>
  <si>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</si>
  <si>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</si>
  <si>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</si>
  <si>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</si>
  <si>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</si>
  <si>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</si>
  <si>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</si>
  <si>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</si>
  <si>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</si>
  <si>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</si>
  <si>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замена вентиля</t>
  </si>
  <si>
    <t>замена эл. лампочки накаливания</t>
  </si>
  <si>
    <t>Перезапуск (удаление воздуха) стояков отопления</t>
  </si>
  <si>
    <t>1 раз</t>
  </si>
  <si>
    <t>прочистка канализационной сети внутренней</t>
  </si>
  <si>
    <t>Адрес: ул. Бабушкина, д. 32а</t>
  </si>
  <si>
    <t>Арбитражный суд Забайкальского края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</si>
  <si>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</si>
  <si>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</si>
  <si>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</si>
  <si>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Закрытие и открытие стояков</t>
  </si>
  <si>
    <t>1 стояк</t>
  </si>
  <si>
    <t>освещение подвала</t>
  </si>
  <si>
    <t>прочистка канализационной сети дворовой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</si>
  <si>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</si>
  <si>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</si>
  <si>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</si>
  <si>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</si>
  <si>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г. </t>
  </si>
  <si>
    <t>Общий итог</t>
  </si>
  <si>
    <t>утепление теплового узла Итог</t>
  </si>
  <si>
    <t>т\у</t>
  </si>
  <si>
    <t>утепление теплового узла</t>
  </si>
  <si>
    <t>утепление вентпродухов изовером в 2 слоя Итог</t>
  </si>
  <si>
    <t>1 м2</t>
  </si>
  <si>
    <t>утепление вентпродухов изовером в 2 слоя</t>
  </si>
  <si>
    <t>смена трубопроводных ГВС, ХВС из водогазопроводных труб на т Итог</t>
  </si>
  <si>
    <t>смена трубопроводных ГВС, ХВС из водогазопроводных</t>
  </si>
  <si>
    <t>смена трубопроводных ГВС, ХВС из водогазопроводных труб на т</t>
  </si>
  <si>
    <t>смена труб из водогазопроводных труб Д.57 с производством св Итог</t>
  </si>
  <si>
    <t>смена труб из водогазопроводных труб Д.57 с произв</t>
  </si>
  <si>
    <t>смена труб из водогазопроводных труб Д.57 с производством св</t>
  </si>
  <si>
    <t>смена труб из ВГП труб Д20 с произ-ом свар-х работ Итог</t>
  </si>
  <si>
    <t>смена труб из ВГП труб Д20 с произ-ом свар-х работ</t>
  </si>
  <si>
    <t>смена сборок д.20 с устр-м сбросника на водогазпр-ых трубах Итог</t>
  </si>
  <si>
    <t>смена сборок д.20 с устр-м сбросника на водогазпр-</t>
  </si>
  <si>
    <t>смена сборок д.20 с устр-м сбросника на водогазпр-ых трубах</t>
  </si>
  <si>
    <t>смена сборки д.до 20(на трубы и фасонные изделия из ППР) с п Итог</t>
  </si>
  <si>
    <t>смена сборки д.до 20(на трубы и фасонные изделия и</t>
  </si>
  <si>
    <t>смена сборки д.до 20(на трубы и фасонные изделия из ППР) с п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</si>
  <si>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</si>
  <si>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</si>
  <si>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</si>
  <si>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сброс воздуха с системы отопления</t>
  </si>
  <si>
    <t>ремонт труб КНС Итог</t>
  </si>
  <si>
    <t>ремонт труб КНС</t>
  </si>
  <si>
    <t>ремонт кровли с использованием материала "Бикрост" Итог</t>
  </si>
  <si>
    <t>ремонт кровли с использованием материала "Бикрост"</t>
  </si>
  <si>
    <t>прочистка канализационной сети дворовой Итог</t>
  </si>
  <si>
    <t>прочистка канализационной сети внутренней Итог</t>
  </si>
  <si>
    <t>покраска теплового узла Итог</t>
  </si>
  <si>
    <t>покраска теплового узла</t>
  </si>
  <si>
    <t>очистка кровли домов от снега и сосулек Итог</t>
  </si>
  <si>
    <t>очистка кровли домов от снега и сосулек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</si>
  <si>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</si>
  <si>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</si>
  <si>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</si>
  <si>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</si>
  <si>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</si>
  <si>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</si>
  <si>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раз</t>
  </si>
  <si>
    <t>осмотр подвала</t>
  </si>
  <si>
    <t>освещение подвала Итог</t>
  </si>
  <si>
    <t>замена эл. лампочки накаливания Итог</t>
  </si>
  <si>
    <t>замена врезки в подвал на розливе Итог</t>
  </si>
  <si>
    <t>замена врезки в подвал на розливе</t>
  </si>
  <si>
    <t>замена врезки в квартире в полипропилене Итог</t>
  </si>
  <si>
    <t>замена врезки в квартире в полипропилене</t>
  </si>
  <si>
    <t>замена вентиля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</si>
  <si>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</si>
  <si>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</si>
  <si>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</si>
  <si>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</si>
  <si>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</si>
  <si>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</si>
  <si>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</si>
  <si>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</si>
  <si>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</si>
  <si>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Итог</t>
  </si>
  <si>
    <t>Утепление вентпродухов изовером</t>
  </si>
  <si>
    <t>Устранение свищей хомутами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</si>
  <si>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</si>
  <si>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</si>
  <si>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</si>
  <si>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</si>
  <si>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</si>
  <si>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</si>
  <si>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</si>
  <si>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</si>
  <si>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Укладка керамической плитки на пол 1м2 Итог</t>
  </si>
  <si>
    <t>Укладка керамической плитки на пол 1м2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</si>
  <si>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</si>
  <si>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</si>
  <si>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</si>
  <si>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</si>
  <si>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</si>
  <si>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</si>
  <si>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</si>
  <si>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</si>
  <si>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</si>
  <si>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</si>
  <si>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</si>
  <si>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</si>
  <si>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</si>
  <si>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</si>
  <si>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</si>
  <si>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Сплошное наклеивание кровельного покрытия(бикрост) на сущест Итог</t>
  </si>
  <si>
    <t>Сплошное наклеивание кровельного покрытия(бикрост)</t>
  </si>
  <si>
    <t>Сплошное наклеивание кровельного покрытия(бикрост) на сущест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</si>
  <si>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</si>
  <si>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</si>
  <si>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</si>
  <si>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</si>
  <si>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отопления ППР д. 25 (без сварочных работ) Итог</t>
  </si>
  <si>
    <t>Смена труб отопления ППР д. 25 (без сварочных рабо</t>
  </si>
  <si>
    <t>Смена труб отопления ППР д. 25 (без сварочных работ)</t>
  </si>
  <si>
    <t>Смена труб ППР д. 20 (без сварочных работ/ХВС,ГВС) Итог</t>
  </si>
  <si>
    <t>Смена труб ППР д. 20 (без сварочных работ/ХВС,ГВС)</t>
  </si>
  <si>
    <t>Смена труб ГВС д.50 Итог</t>
  </si>
  <si>
    <t>Смена труб ГВС д.50</t>
  </si>
  <si>
    <t>Смена труб ГВС д.20 Итог</t>
  </si>
  <si>
    <t>Смена труб ГВС д.20</t>
  </si>
  <si>
    <t>Ремонт тамбурной перегородки Итог</t>
  </si>
  <si>
    <t>Ремонт тамбурной перегородки</t>
  </si>
  <si>
    <t>Рассада цветов Итог</t>
  </si>
  <si>
    <t>Рассада цветов</t>
  </si>
  <si>
    <t>Прочистка труб ХВС Итог</t>
  </si>
  <si>
    <t>Прочистка труб ХВС</t>
  </si>
  <si>
    <t>Промывка водоподогревателя Итог</t>
  </si>
  <si>
    <t>Промывка водоподогревателя</t>
  </si>
  <si>
    <t>Подключение системы отопления Итог</t>
  </si>
  <si>
    <t>Перезапуск (удаление воздуха) стояков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</si>
  <si>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</si>
  <si>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</si>
  <si>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</si>
  <si>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</si>
  <si>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</si>
  <si>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</si>
  <si>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</si>
  <si>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</si>
  <si>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дер. щита Итог</t>
  </si>
  <si>
    <t>Изготовление дер. щита</t>
  </si>
  <si>
    <t>Замена электропроводки Итог</t>
  </si>
  <si>
    <t>Замена электропатрона (при закрытой арматуре) с материалом Итог</t>
  </si>
  <si>
    <t>Замена части стояков отопления Итог</t>
  </si>
  <si>
    <t>Замена части стояков отопления</t>
  </si>
  <si>
    <t>Замена пакетных выключателей Итог</t>
  </si>
  <si>
    <t>Замена пакетных выключателей</t>
  </si>
  <si>
    <t>Закрытие слухового окна деревянным щитом с его изготовлением Итог</t>
  </si>
  <si>
    <t>Закрытие слухового окна деревянным щитом с его изг</t>
  </si>
  <si>
    <t>Закрытие слухового окна деревянным щитом с его изготовлением</t>
  </si>
  <si>
    <t>Закрытие и открытие стояков Итог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</si>
  <si>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</si>
  <si>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</si>
  <si>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</si>
  <si>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</si>
  <si>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</si>
  <si>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</si>
  <si>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</si>
  <si>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</si>
  <si>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</si>
  <si>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</si>
  <si>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</si>
  <si>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</si>
  <si>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</si>
  <si>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</si>
  <si>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</si>
  <si>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БАБУШКИНА ул. д.32А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</si>
  <si>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</si>
  <si>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</si>
  <si>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</si>
  <si>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</si>
  <si>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</si>
  <si>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</si>
  <si>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>Прочая работа (услуга)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</si>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</sst>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3" xfId="0" applyFill="1" applyBorder="1"/>
    <xf numFmtId="0" fontId="10" fillId="0" borderId="3" xfId="0" applyFont="1" applyFill="1" applyBorder="1"/>
    <xf numFmtId="0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2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horizontal="center" vertical="center" wrapText="1"/>
    </xf>
    <xf numFmtId="43" fontId="9" fillId="4" borderId="2" xfId="2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3" fontId="7" fillId="4" borderId="2" xfId="2" applyFont="1" applyFill="1" applyBorder="1" applyAlignment="1">
      <alignment horizontal="center" vertical="center" wrapText="1"/>
    </xf>
    <xf numFmtId="43" fontId="3" fillId="4" borderId="2" xfId="2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center" wrapText="1"/>
    </xf>
    <xf numFmtId="0" fontId="0" fillId="4" borderId="3" xfId="0" applyFill="1" applyBorder="1"/>
    <xf numFmtId="0" fontId="0" fillId="4" borderId="0" xfId="0" applyFill="1"/>
    <xf numFmtId="164" fontId="5" fillId="4" borderId="2" xfId="0" applyNumberFormat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3" fillId="4" borderId="2" xfId="2" applyFont="1" applyFill="1" applyBorder="1" applyAlignment="1">
      <alignment horizontal="center"/>
    </xf>
    <xf numFmtId="43" fontId="2" fillId="4" borderId="2" xfId="2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43" fontId="2" fillId="4" borderId="2" xfId="2" applyFont="1" applyFill="1" applyBorder="1" applyAlignment="1">
      <alignment horizontal="center" vertical="center"/>
    </xf>
    <xf numFmtId="0" fontId="2" fillId="4" borderId="0" xfId="0" applyFont="1" applyFill="1"/>
    <xf numFmtId="43" fontId="5" fillId="4" borderId="2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164" fontId="3" fillId="4" borderId="2" xfId="2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43" fontId="2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3" fontId="3" fillId="4" borderId="0" xfId="2" applyFont="1" applyFill="1" applyBorder="1" applyAlignment="1">
      <alignment horizontal="center" vertical="center" wrapText="1"/>
    </xf>
    <xf numFmtId="43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43" fontId="5" fillId="4" borderId="0" xfId="2" applyFont="1" applyFill="1" applyBorder="1" applyAlignment="1">
      <alignment horizontal="center" vertical="center" wrapText="1"/>
    </xf>
    <xf numFmtId="164" fontId="3" fillId="4" borderId="0" xfId="2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43" fontId="2" fillId="4" borderId="0" xfId="2" applyFont="1" applyFill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0" fillId="4" borderId="7" xfId="0" applyFill="1" applyBorder="1"/>
    <xf numFmtId="0" fontId="3" fillId="4" borderId="2" xfId="0" applyFont="1" applyFill="1" applyBorder="1" applyAlignment="1">
      <alignment vertical="center"/>
    </xf>
    <xf numFmtId="43" fontId="3" fillId="4" borderId="2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topLeftCell="A82" workbookViewId="0">
      <selection activeCell="A12" sqref="A12"/>
    </sheetView>
  </sheetViews>
  <sheetFormatPr defaultRowHeight="15" outlineLevelRow="2"/>
  <cols>
    <col min="1" max="1" width="59.5703125" style="47" customWidth="1"/>
    <col min="2" max="2" width="15.5703125" style="48" hidden="1" customWidth="1"/>
    <col min="3" max="3" width="17.42578125" style="49" customWidth="1"/>
    <col min="4" max="4" width="9.28515625" style="49" customWidth="1"/>
    <col min="5" max="5" width="14.42578125" style="49" customWidth="1"/>
    <col min="6" max="6" width="17.28515625" style="7" customWidth="1"/>
    <col min="7" max="16384" width="9.140625" style="7"/>
  </cols>
  <sheetData>
    <row r="1" spans="1:6" ht="46.5" customHeight="1">
      <c r="A1" s="58" t="s">
        <v>9</v>
      </c>
      <c r="B1" s="58"/>
      <c r="C1" s="58"/>
      <c r="D1" s="58"/>
      <c r="E1" s="58"/>
    </row>
    <row r="2" spans="1:6" ht="17.25" customHeight="1">
      <c r="A2" s="8" t="s">
        <v>38</v>
      </c>
      <c r="B2" s="9" t="s">
        <v>8</v>
      </c>
      <c r="C2" s="60" t="s">
        <v>47</v>
      </c>
      <c r="D2" s="60"/>
      <c r="E2" s="60"/>
    </row>
    <row r="3" spans="1:6" ht="57">
      <c r="A3" s="10" t="s">
        <v>3</v>
      </c>
      <c r="B3" s="11" t="s">
        <v>0</v>
      </c>
      <c r="C3" s="12" t="s">
        <v>26</v>
      </c>
      <c r="D3" s="13" t="s">
        <v>1</v>
      </c>
      <c r="E3" s="12" t="s">
        <v>2</v>
      </c>
    </row>
    <row r="4" spans="1:6">
      <c r="A4" s="10" t="s">
        <v>48</v>
      </c>
      <c r="B4" s="11"/>
      <c r="C4" s="12">
        <v>176259.82660000003</v>
      </c>
      <c r="D4" s="13"/>
      <c r="E4" s="12"/>
    </row>
    <row r="5" spans="1:6">
      <c r="A5" s="61" t="s">
        <v>205</v>
      </c>
      <c r="B5" s="62"/>
      <c r="C5" s="62"/>
      <c r="D5" s="62"/>
      <c r="E5" s="63"/>
    </row>
    <row r="6" spans="1:6" ht="18" customHeight="1">
      <c r="A6" s="10" t="s">
        <v>49</v>
      </c>
      <c r="B6" s="11"/>
      <c r="C6" s="12">
        <v>1247533.8799999999</v>
      </c>
      <c r="D6" s="13"/>
      <c r="E6" s="12"/>
    </row>
    <row r="7" spans="1:6" ht="16.5" customHeight="1">
      <c r="A7" s="10" t="s">
        <v>50</v>
      </c>
      <c r="B7" s="11"/>
      <c r="C7" s="12">
        <v>1354580.44</v>
      </c>
      <c r="D7" s="13"/>
      <c r="E7" s="12"/>
    </row>
    <row r="8" spans="1:6">
      <c r="A8" s="10" t="s">
        <v>209</v>
      </c>
      <c r="B8" s="11"/>
      <c r="C8" s="12">
        <f>C7-C6</f>
        <v>107046.56000000006</v>
      </c>
      <c r="D8" s="13"/>
      <c r="E8" s="12"/>
    </row>
    <row r="9" spans="1:6">
      <c r="A9" s="10" t="s">
        <v>10</v>
      </c>
      <c r="B9" s="11"/>
      <c r="C9" s="12">
        <f>C10+C11</f>
        <v>101366.41</v>
      </c>
      <c r="D9" s="13"/>
      <c r="E9" s="12"/>
    </row>
    <row r="10" spans="1:6">
      <c r="A10" s="50" t="s">
        <v>11</v>
      </c>
      <c r="B10" s="51"/>
      <c r="C10" s="16">
        <f>1200*12+1057.28*12</f>
        <v>27087.360000000001</v>
      </c>
      <c r="D10" s="13"/>
      <c r="E10" s="16"/>
    </row>
    <row r="11" spans="1:6">
      <c r="A11" s="50" t="s">
        <v>39</v>
      </c>
      <c r="B11" s="51"/>
      <c r="C11" s="16">
        <v>74279.05</v>
      </c>
      <c r="D11" s="13"/>
      <c r="E11" s="16"/>
    </row>
    <row r="12" spans="1:6">
      <c r="A12" s="14" t="s">
        <v>51</v>
      </c>
      <c r="B12" s="15"/>
      <c r="C12" s="12">
        <f>C6+C9</f>
        <v>1348900.2899999998</v>
      </c>
      <c r="D12" s="16"/>
      <c r="E12" s="16"/>
    </row>
    <row r="13" spans="1:6">
      <c r="A13" s="59" t="s">
        <v>12</v>
      </c>
      <c r="B13" s="59"/>
      <c r="C13" s="59"/>
      <c r="D13" s="59"/>
      <c r="E13" s="59"/>
    </row>
    <row r="14" spans="1:6" ht="29.25" thickBot="1">
      <c r="A14" s="8" t="s">
        <v>14</v>
      </c>
      <c r="B14" s="9" t="e">
        <f>#REF!</f>
        <v>#REF!</v>
      </c>
      <c r="C14" s="17">
        <f>C15+C16</f>
        <v>201628.97999999998</v>
      </c>
      <c r="D14" s="18"/>
      <c r="E14" s="18"/>
      <c r="F14" s="19"/>
    </row>
    <row r="15" spans="1:6" s="21" customFormat="1" ht="15.75" outlineLevel="2" thickBot="1">
      <c r="A15" s="20" t="s">
        <v>121</v>
      </c>
      <c r="B15" s="20" t="s">
        <v>120</v>
      </c>
      <c r="C15" s="20">
        <v>104366.22</v>
      </c>
      <c r="D15" s="20" t="s">
        <v>4</v>
      </c>
      <c r="E15" s="20">
        <v>27321</v>
      </c>
    </row>
    <row r="16" spans="1:6" s="21" customFormat="1" ht="15.75" outlineLevel="2" thickBot="1">
      <c r="A16" s="20" t="s">
        <v>118</v>
      </c>
      <c r="B16" s="20" t="s">
        <v>117</v>
      </c>
      <c r="C16" s="20">
        <v>97262.76</v>
      </c>
      <c r="D16" s="20" t="s">
        <v>4</v>
      </c>
      <c r="E16" s="20">
        <v>27321</v>
      </c>
    </row>
    <row r="17" spans="1:7" ht="29.25" thickBot="1">
      <c r="A17" s="8" t="s">
        <v>15</v>
      </c>
      <c r="B17" s="9" t="e">
        <f>#REF!</f>
        <v>#REF!</v>
      </c>
      <c r="C17" s="17">
        <f>C18+C19</f>
        <v>78151.44</v>
      </c>
      <c r="D17" s="18"/>
      <c r="E17" s="18"/>
    </row>
    <row r="18" spans="1:7" s="21" customFormat="1" ht="15.75" outlineLevel="2" thickBot="1">
      <c r="A18" s="20" t="s">
        <v>132</v>
      </c>
      <c r="B18" s="20" t="s">
        <v>132</v>
      </c>
      <c r="C18" s="20">
        <v>33891.42</v>
      </c>
      <c r="D18" s="20" t="s">
        <v>4</v>
      </c>
      <c r="E18" s="20">
        <v>27331.8</v>
      </c>
    </row>
    <row r="19" spans="1:7" s="21" customFormat="1" ht="15.75" outlineLevel="2" thickBot="1">
      <c r="A19" s="20" t="s">
        <v>130</v>
      </c>
      <c r="B19" s="20" t="s">
        <v>130</v>
      </c>
      <c r="C19" s="20">
        <v>44260.02</v>
      </c>
      <c r="D19" s="20" t="s">
        <v>4</v>
      </c>
      <c r="E19" s="20">
        <v>27321</v>
      </c>
    </row>
    <row r="20" spans="1:7" ht="29.25" thickBot="1">
      <c r="A20" s="8" t="s">
        <v>16</v>
      </c>
      <c r="B20" s="22" t="e">
        <f>#REF!+#REF!</f>
        <v>#REF!</v>
      </c>
      <c r="C20" s="17">
        <f>C21+C22</f>
        <v>127775</v>
      </c>
      <c r="D20" s="23"/>
      <c r="E20" s="18"/>
    </row>
    <row r="21" spans="1:7" s="21" customFormat="1" ht="15.75" outlineLevel="2" thickBot="1">
      <c r="A21" s="20" t="s">
        <v>195</v>
      </c>
      <c r="B21" s="20" t="s">
        <v>195</v>
      </c>
      <c r="C21" s="20">
        <v>63645.4</v>
      </c>
      <c r="D21" s="20" t="s">
        <v>13</v>
      </c>
      <c r="E21" s="20">
        <v>1183</v>
      </c>
    </row>
    <row r="22" spans="1:7" s="21" customFormat="1" ht="15.75" outlineLevel="2" thickBot="1">
      <c r="A22" s="20" t="s">
        <v>193</v>
      </c>
      <c r="B22" s="20" t="s">
        <v>193</v>
      </c>
      <c r="C22" s="20">
        <v>64129.599999999999</v>
      </c>
      <c r="D22" s="20" t="s">
        <v>13</v>
      </c>
      <c r="E22" s="20">
        <v>1192</v>
      </c>
    </row>
    <row r="23" spans="1:7" ht="43.5" thickBot="1">
      <c r="A23" s="8" t="s">
        <v>17</v>
      </c>
      <c r="B23" s="9"/>
      <c r="C23" s="17">
        <f>C24+C25+C26+C27+C28+C29</f>
        <v>23389.980000000003</v>
      </c>
      <c r="D23" s="18"/>
      <c r="E23" s="18"/>
    </row>
    <row r="24" spans="1:7" s="21" customFormat="1" ht="15.75" outlineLevel="2" thickBot="1">
      <c r="A24" s="20" t="s">
        <v>191</v>
      </c>
      <c r="B24" s="20" t="s">
        <v>191</v>
      </c>
      <c r="C24" s="20">
        <v>2186.54</v>
      </c>
      <c r="D24" s="20" t="s">
        <v>4</v>
      </c>
      <c r="E24" s="20">
        <v>27331.8</v>
      </c>
    </row>
    <row r="25" spans="1:7" s="21" customFormat="1" ht="15.75" outlineLevel="2" thickBot="1">
      <c r="A25" s="20" t="s">
        <v>189</v>
      </c>
      <c r="B25" s="20" t="s">
        <v>188</v>
      </c>
      <c r="C25" s="20">
        <v>2458.89</v>
      </c>
      <c r="D25" s="20" t="s">
        <v>4</v>
      </c>
      <c r="E25" s="20">
        <v>27321</v>
      </c>
    </row>
    <row r="26" spans="1:7" s="21" customFormat="1" ht="15.75" outlineLevel="2" thickBot="1">
      <c r="A26" s="20" t="s">
        <v>110</v>
      </c>
      <c r="B26" s="20" t="s">
        <v>110</v>
      </c>
      <c r="C26" s="20">
        <v>2077.2199999999998</v>
      </c>
      <c r="D26" s="20" t="s">
        <v>4</v>
      </c>
      <c r="E26" s="20">
        <v>27331.8</v>
      </c>
    </row>
    <row r="27" spans="1:7" s="21" customFormat="1" ht="15.75" outlineLevel="2" thickBot="1">
      <c r="A27" s="20" t="s">
        <v>108</v>
      </c>
      <c r="B27" s="20" t="s">
        <v>107</v>
      </c>
      <c r="C27" s="20">
        <v>2185.6799999999998</v>
      </c>
      <c r="D27" s="20" t="s">
        <v>4</v>
      </c>
      <c r="E27" s="20">
        <v>27321</v>
      </c>
    </row>
    <row r="28" spans="1:7" s="21" customFormat="1" ht="15.75" outlineLevel="2" thickBot="1">
      <c r="A28" s="20" t="s">
        <v>18</v>
      </c>
      <c r="B28" s="20" t="s">
        <v>19</v>
      </c>
      <c r="C28" s="20">
        <v>3826.46</v>
      </c>
      <c r="D28" s="20" t="s">
        <v>4</v>
      </c>
      <c r="E28" s="20">
        <v>27331.8</v>
      </c>
    </row>
    <row r="29" spans="1:7" s="21" customFormat="1" ht="15.75" outlineLevel="2" thickBot="1">
      <c r="A29" s="20" t="s">
        <v>104</v>
      </c>
      <c r="B29" s="20" t="s">
        <v>103</v>
      </c>
      <c r="C29" s="20">
        <v>10655.19</v>
      </c>
      <c r="D29" s="20" t="s">
        <v>4</v>
      </c>
      <c r="E29" s="20">
        <v>27321</v>
      </c>
    </row>
    <row r="30" spans="1:7" ht="43.5" outlineLevel="1" thickBot="1">
      <c r="A30" s="8" t="s">
        <v>20</v>
      </c>
      <c r="B30" s="24"/>
      <c r="C30" s="25">
        <f>SUM(C31:C40)</f>
        <v>52968.759999999995</v>
      </c>
      <c r="D30" s="26"/>
      <c r="E30" s="26"/>
      <c r="F30" s="19"/>
      <c r="G30" s="19"/>
    </row>
    <row r="31" spans="1:7" s="21" customFormat="1" ht="15.75" outlineLevel="2" thickBot="1">
      <c r="A31" s="20" t="s">
        <v>180</v>
      </c>
      <c r="B31" s="20" t="s">
        <v>180</v>
      </c>
      <c r="C31" s="20">
        <v>395.71</v>
      </c>
      <c r="D31" s="20" t="s">
        <v>5</v>
      </c>
      <c r="E31" s="20">
        <v>1</v>
      </c>
    </row>
    <row r="32" spans="1:7" s="21" customFormat="1" ht="15.75" outlineLevel="2" thickBot="1">
      <c r="A32" s="20" t="s">
        <v>40</v>
      </c>
      <c r="B32" s="20" t="s">
        <v>41</v>
      </c>
      <c r="C32" s="20">
        <v>1509.2</v>
      </c>
      <c r="D32" s="20" t="s">
        <v>5</v>
      </c>
      <c r="E32" s="20">
        <v>7</v>
      </c>
    </row>
    <row r="33" spans="1:5" s="21" customFormat="1" ht="15.75" outlineLevel="2" thickBot="1">
      <c r="A33" s="20" t="s">
        <v>42</v>
      </c>
      <c r="B33" s="20" t="s">
        <v>42</v>
      </c>
      <c r="C33" s="20">
        <v>358.06</v>
      </c>
      <c r="D33" s="20" t="s">
        <v>6</v>
      </c>
      <c r="E33" s="20">
        <v>2</v>
      </c>
    </row>
    <row r="34" spans="1:5" s="21" customFormat="1" ht="15.75" outlineLevel="2" thickBot="1">
      <c r="A34" s="20" t="s">
        <v>174</v>
      </c>
      <c r="B34" s="20" t="s">
        <v>174</v>
      </c>
      <c r="C34" s="20">
        <v>5815.8</v>
      </c>
      <c r="D34" s="20" t="s">
        <v>57</v>
      </c>
      <c r="E34" s="20">
        <v>7.21</v>
      </c>
    </row>
    <row r="35" spans="1:5" s="21" customFormat="1" ht="15.75" outlineLevel="2" thickBot="1">
      <c r="A35" s="20" t="s">
        <v>141</v>
      </c>
      <c r="B35" s="20" t="s">
        <v>140</v>
      </c>
      <c r="C35" s="20">
        <v>8674.5</v>
      </c>
      <c r="D35" s="20" t="s">
        <v>4</v>
      </c>
      <c r="E35" s="20">
        <v>30</v>
      </c>
    </row>
    <row r="36" spans="1:5" s="21" customFormat="1" ht="15.75" outlineLevel="2" thickBot="1">
      <c r="A36" s="20" t="s">
        <v>123</v>
      </c>
      <c r="B36" s="20" t="s">
        <v>123</v>
      </c>
      <c r="C36" s="20">
        <v>2430.27</v>
      </c>
      <c r="D36" s="20" t="s">
        <v>4</v>
      </c>
      <c r="E36" s="20">
        <v>1</v>
      </c>
    </row>
    <row r="37" spans="1:5" s="21" customFormat="1" ht="15.75" outlineLevel="2" thickBot="1">
      <c r="A37" s="20" t="s">
        <v>115</v>
      </c>
      <c r="B37" s="20" t="s">
        <v>115</v>
      </c>
      <c r="C37" s="20">
        <v>420.6</v>
      </c>
      <c r="D37" s="20" t="s">
        <v>5</v>
      </c>
      <c r="E37" s="20">
        <v>1</v>
      </c>
    </row>
    <row r="38" spans="1:5" s="21" customFormat="1" ht="15.75" outlineLevel="2" thickBot="1">
      <c r="A38" s="20" t="s">
        <v>34</v>
      </c>
      <c r="B38" s="20" t="s">
        <v>34</v>
      </c>
      <c r="C38" s="20">
        <v>2607.9</v>
      </c>
      <c r="D38" s="20" t="s">
        <v>5</v>
      </c>
      <c r="E38" s="20">
        <v>30</v>
      </c>
    </row>
    <row r="39" spans="1:5" s="21" customFormat="1" ht="15.75" outlineLevel="2" thickBot="1">
      <c r="A39" s="20" t="s">
        <v>45</v>
      </c>
      <c r="B39" s="20" t="s">
        <v>45</v>
      </c>
      <c r="C39" s="20">
        <v>155.12</v>
      </c>
      <c r="D39" s="20" t="s">
        <v>6</v>
      </c>
      <c r="E39" s="20">
        <v>4</v>
      </c>
    </row>
    <row r="40" spans="1:5" s="21" customFormat="1" ht="15.75" outlineLevel="2" thickBot="1">
      <c r="A40" s="20" t="s">
        <v>80</v>
      </c>
      <c r="B40" s="20" t="s">
        <v>80</v>
      </c>
      <c r="C40" s="20">
        <v>30601.599999999999</v>
      </c>
      <c r="D40" s="20" t="s">
        <v>4</v>
      </c>
      <c r="E40" s="20">
        <v>80</v>
      </c>
    </row>
    <row r="41" spans="1:5" s="30" customFormat="1" ht="57.75" outlineLevel="2" thickBot="1">
      <c r="A41" s="8" t="s">
        <v>21</v>
      </c>
      <c r="B41" s="27" t="e">
        <f>SUM(#REF!)</f>
        <v>#REF!</v>
      </c>
      <c r="C41" s="28">
        <f>SUM(C42:C74)</f>
        <v>191602.70999999996</v>
      </c>
      <c r="D41" s="29"/>
      <c r="E41" s="29"/>
    </row>
    <row r="42" spans="1:5" s="21" customFormat="1" ht="15.75" outlineLevel="2" thickBot="1">
      <c r="A42" s="20" t="s">
        <v>43</v>
      </c>
      <c r="B42" s="20" t="s">
        <v>43</v>
      </c>
      <c r="C42" s="20">
        <v>4046.8</v>
      </c>
      <c r="D42" s="20" t="s">
        <v>44</v>
      </c>
      <c r="E42" s="20">
        <v>5</v>
      </c>
    </row>
    <row r="43" spans="1:5" s="21" customFormat="1" ht="15.75" outlineLevel="2" thickBot="1">
      <c r="A43" s="20" t="s">
        <v>183</v>
      </c>
      <c r="B43" s="20" t="s">
        <v>182</v>
      </c>
      <c r="C43" s="20">
        <v>6098.42</v>
      </c>
      <c r="D43" s="20" t="s">
        <v>4</v>
      </c>
      <c r="E43" s="20">
        <v>5.78</v>
      </c>
    </row>
    <row r="44" spans="1:5" s="21" customFormat="1" ht="15.75" outlineLevel="2" thickBot="1">
      <c r="A44" s="20" t="s">
        <v>178</v>
      </c>
      <c r="B44" s="20" t="s">
        <v>178</v>
      </c>
      <c r="C44" s="20">
        <v>33234</v>
      </c>
      <c r="D44" s="20" t="s">
        <v>44</v>
      </c>
      <c r="E44" s="20">
        <v>1</v>
      </c>
    </row>
    <row r="45" spans="1:5" s="21" customFormat="1" ht="15.75" outlineLevel="2" thickBot="1">
      <c r="A45" s="20" t="s">
        <v>166</v>
      </c>
      <c r="B45" s="20" t="s">
        <v>166</v>
      </c>
      <c r="C45" s="20">
        <v>1964.9</v>
      </c>
      <c r="D45" s="20" t="s">
        <v>6</v>
      </c>
      <c r="E45" s="20">
        <v>7</v>
      </c>
    </row>
    <row r="46" spans="1:5" s="21" customFormat="1" ht="15.75" outlineLevel="2" thickBot="1">
      <c r="A46" s="20" t="s">
        <v>35</v>
      </c>
      <c r="B46" s="20" t="s">
        <v>35</v>
      </c>
      <c r="C46" s="20">
        <v>449.58</v>
      </c>
      <c r="D46" s="20" t="s">
        <v>36</v>
      </c>
      <c r="E46" s="20">
        <v>3</v>
      </c>
    </row>
    <row r="47" spans="1:5" s="21" customFormat="1" ht="15.75" outlineLevel="2" thickBot="1">
      <c r="A47" s="20" t="s">
        <v>25</v>
      </c>
      <c r="B47" s="20" t="s">
        <v>25</v>
      </c>
      <c r="C47" s="20">
        <v>289.19</v>
      </c>
      <c r="D47" s="20" t="s">
        <v>5</v>
      </c>
      <c r="E47" s="20">
        <v>1</v>
      </c>
    </row>
    <row r="48" spans="1:5" s="21" customFormat="1" ht="15.75" outlineLevel="2" thickBot="1">
      <c r="A48" s="20" t="s">
        <v>162</v>
      </c>
      <c r="B48" s="20" t="s">
        <v>162</v>
      </c>
      <c r="C48" s="20">
        <v>9581.2800000000007</v>
      </c>
      <c r="D48" s="20" t="s">
        <v>5</v>
      </c>
      <c r="E48" s="20">
        <v>1</v>
      </c>
    </row>
    <row r="49" spans="1:5" s="21" customFormat="1" ht="15.75" outlineLevel="2" thickBot="1">
      <c r="A49" s="20" t="s">
        <v>160</v>
      </c>
      <c r="B49" s="20" t="s">
        <v>160</v>
      </c>
      <c r="C49" s="20">
        <v>75.86</v>
      </c>
      <c r="D49" s="20" t="s">
        <v>6</v>
      </c>
      <c r="E49" s="20">
        <v>0.2</v>
      </c>
    </row>
    <row r="50" spans="1:5" s="21" customFormat="1" ht="15.75" outlineLevel="2" thickBot="1">
      <c r="A50" s="20" t="s">
        <v>156</v>
      </c>
      <c r="B50" s="20" t="s">
        <v>156</v>
      </c>
      <c r="C50" s="20">
        <v>950.46</v>
      </c>
      <c r="D50" s="20" t="s">
        <v>5</v>
      </c>
      <c r="E50" s="20">
        <v>1</v>
      </c>
    </row>
    <row r="51" spans="1:5" s="21" customFormat="1" ht="15.75" outlineLevel="2" thickBot="1">
      <c r="A51" s="20" t="s">
        <v>154</v>
      </c>
      <c r="B51" s="20" t="s">
        <v>154</v>
      </c>
      <c r="C51" s="20">
        <v>8240</v>
      </c>
      <c r="D51" s="20" t="s">
        <v>6</v>
      </c>
      <c r="E51" s="20">
        <v>8</v>
      </c>
    </row>
    <row r="52" spans="1:5" s="21" customFormat="1" ht="15.75" outlineLevel="2" thickBot="1">
      <c r="A52" s="20" t="s">
        <v>152</v>
      </c>
      <c r="B52" s="20" t="s">
        <v>152</v>
      </c>
      <c r="C52" s="20">
        <v>3245.28</v>
      </c>
      <c r="D52" s="20" t="s">
        <v>6</v>
      </c>
      <c r="E52" s="20">
        <v>2.2999999999999998</v>
      </c>
    </row>
    <row r="53" spans="1:5" s="21" customFormat="1" ht="15.75" outlineLevel="2" thickBot="1">
      <c r="A53" s="20" t="s">
        <v>150</v>
      </c>
      <c r="B53" s="20" t="s">
        <v>150</v>
      </c>
      <c r="C53" s="20">
        <v>5594.96</v>
      </c>
      <c r="D53" s="20" t="s">
        <v>6</v>
      </c>
      <c r="E53" s="20">
        <v>8</v>
      </c>
    </row>
    <row r="54" spans="1:5" s="21" customFormat="1" ht="15.75" outlineLevel="2" thickBot="1">
      <c r="A54" s="20" t="s">
        <v>148</v>
      </c>
      <c r="B54" s="20" t="s">
        <v>147</v>
      </c>
      <c r="C54" s="20">
        <v>768.4</v>
      </c>
      <c r="D54" s="20" t="s">
        <v>6</v>
      </c>
      <c r="E54" s="20">
        <v>1</v>
      </c>
    </row>
    <row r="55" spans="1:5" s="21" customFormat="1" ht="15.75" outlineLevel="2" thickBot="1">
      <c r="A55" s="20" t="s">
        <v>32</v>
      </c>
      <c r="B55" s="20" t="s">
        <v>32</v>
      </c>
      <c r="C55" s="20">
        <v>898</v>
      </c>
      <c r="D55" s="20" t="s">
        <v>5</v>
      </c>
      <c r="E55" s="20">
        <v>5</v>
      </c>
    </row>
    <row r="56" spans="1:5" s="21" customFormat="1" ht="15.75" outlineLevel="2" thickBot="1">
      <c r="A56" s="20" t="s">
        <v>33</v>
      </c>
      <c r="B56" s="20" t="s">
        <v>33</v>
      </c>
      <c r="C56" s="20">
        <v>1676.26</v>
      </c>
      <c r="D56" s="20" t="s">
        <v>5</v>
      </c>
      <c r="E56" s="20">
        <v>2</v>
      </c>
    </row>
    <row r="57" spans="1:5" s="21" customFormat="1" ht="15.75" outlineLevel="2" thickBot="1">
      <c r="A57" s="20" t="s">
        <v>100</v>
      </c>
      <c r="B57" s="20" t="s">
        <v>100</v>
      </c>
      <c r="C57" s="20">
        <v>2818.23</v>
      </c>
      <c r="D57" s="20" t="s">
        <v>5</v>
      </c>
      <c r="E57" s="20">
        <v>3</v>
      </c>
    </row>
    <row r="58" spans="1:5" s="21" customFormat="1" ht="15.75" outlineLevel="2" thickBot="1">
      <c r="A58" s="20" t="s">
        <v>98</v>
      </c>
      <c r="B58" s="20" t="s">
        <v>98</v>
      </c>
      <c r="C58" s="20">
        <v>1643.79</v>
      </c>
      <c r="D58" s="20" t="s">
        <v>5</v>
      </c>
      <c r="E58" s="20">
        <v>1</v>
      </c>
    </row>
    <row r="59" spans="1:5" s="21" customFormat="1" ht="15.75" outlineLevel="2" thickBot="1">
      <c r="A59" s="20" t="s">
        <v>94</v>
      </c>
      <c r="B59" s="20" t="s">
        <v>94</v>
      </c>
      <c r="C59" s="20">
        <v>1890.98</v>
      </c>
      <c r="D59" s="20" t="s">
        <v>93</v>
      </c>
      <c r="E59" s="20">
        <v>7</v>
      </c>
    </row>
    <row r="60" spans="1:5" s="21" customFormat="1" ht="15.75" outlineLevel="2" thickBot="1">
      <c r="A60" s="20" t="s">
        <v>91</v>
      </c>
      <c r="B60" s="20" t="s">
        <v>91</v>
      </c>
      <c r="C60" s="20">
        <v>154.88</v>
      </c>
      <c r="D60" s="20" t="s">
        <v>5</v>
      </c>
      <c r="E60" s="20">
        <v>1</v>
      </c>
    </row>
    <row r="61" spans="1:5" s="21" customFormat="1" ht="15.75" outlineLevel="2" thickBot="1">
      <c r="A61" s="20" t="s">
        <v>89</v>
      </c>
      <c r="B61" s="20" t="s">
        <v>89</v>
      </c>
      <c r="C61" s="20">
        <v>932.54</v>
      </c>
      <c r="D61" s="20" t="s">
        <v>88</v>
      </c>
      <c r="E61" s="20">
        <v>1</v>
      </c>
    </row>
    <row r="62" spans="1:5" s="21" customFormat="1" ht="15.75" outlineLevel="2" thickBot="1">
      <c r="A62" s="20" t="s">
        <v>86</v>
      </c>
      <c r="B62" s="20" t="s">
        <v>86</v>
      </c>
      <c r="C62" s="20">
        <v>189.97</v>
      </c>
      <c r="D62" s="20" t="s">
        <v>5</v>
      </c>
      <c r="E62" s="20">
        <v>1</v>
      </c>
    </row>
    <row r="63" spans="1:5" s="21" customFormat="1" ht="15.75" outlineLevel="2" thickBot="1">
      <c r="A63" s="20" t="s">
        <v>84</v>
      </c>
      <c r="B63" s="20" t="s">
        <v>84</v>
      </c>
      <c r="C63" s="20">
        <v>1328.09</v>
      </c>
      <c r="D63" s="20" t="s">
        <v>5</v>
      </c>
      <c r="E63" s="20">
        <v>1</v>
      </c>
    </row>
    <row r="64" spans="1:5" s="21" customFormat="1" ht="15.75" outlineLevel="2" thickBot="1">
      <c r="A64" s="20" t="s">
        <v>37</v>
      </c>
      <c r="B64" s="20" t="s">
        <v>37</v>
      </c>
      <c r="C64" s="20">
        <v>16750.439999999999</v>
      </c>
      <c r="D64" s="20" t="s">
        <v>6</v>
      </c>
      <c r="E64" s="20">
        <v>84</v>
      </c>
    </row>
    <row r="65" spans="1:5" s="21" customFormat="1" ht="15.75" outlineLevel="2" thickBot="1">
      <c r="A65" s="20" t="s">
        <v>46</v>
      </c>
      <c r="B65" s="20" t="s">
        <v>46</v>
      </c>
      <c r="C65" s="20">
        <v>2241.6799999999998</v>
      </c>
      <c r="D65" s="20" t="s">
        <v>6</v>
      </c>
      <c r="E65" s="20">
        <v>8</v>
      </c>
    </row>
    <row r="66" spans="1:5" s="21" customFormat="1" ht="15.75" outlineLevel="2" thickBot="1">
      <c r="A66" s="20" t="s">
        <v>78</v>
      </c>
      <c r="B66" s="20" t="s">
        <v>78</v>
      </c>
      <c r="C66" s="20">
        <v>225.84</v>
      </c>
      <c r="D66" s="20" t="s">
        <v>5</v>
      </c>
      <c r="E66" s="20">
        <v>2</v>
      </c>
    </row>
    <row r="67" spans="1:5" s="21" customFormat="1" ht="15.75" outlineLevel="2" thickBot="1">
      <c r="A67" s="20" t="s">
        <v>76</v>
      </c>
      <c r="B67" s="20" t="s">
        <v>76</v>
      </c>
      <c r="C67" s="20">
        <v>621.53</v>
      </c>
      <c r="D67" s="20" t="s">
        <v>44</v>
      </c>
      <c r="E67" s="20">
        <v>1</v>
      </c>
    </row>
    <row r="68" spans="1:5" s="21" customFormat="1" ht="15.75" outlineLevel="2" thickBot="1">
      <c r="A68" s="20" t="s">
        <v>74</v>
      </c>
      <c r="B68" s="20" t="s">
        <v>74</v>
      </c>
      <c r="C68" s="20">
        <v>7458.36</v>
      </c>
      <c r="D68" s="20" t="s">
        <v>44</v>
      </c>
      <c r="E68" s="20">
        <v>12</v>
      </c>
    </row>
    <row r="69" spans="1:5" s="21" customFormat="1" ht="15.75" outlineLevel="2" thickBot="1">
      <c r="A69" s="20" t="s">
        <v>72</v>
      </c>
      <c r="B69" s="20" t="s">
        <v>71</v>
      </c>
      <c r="C69" s="20">
        <v>5588.68</v>
      </c>
      <c r="D69" s="20" t="s">
        <v>5</v>
      </c>
      <c r="E69" s="20">
        <v>4</v>
      </c>
    </row>
    <row r="70" spans="1:5" s="21" customFormat="1" ht="15.75" outlineLevel="2" thickBot="1">
      <c r="A70" s="20" t="s">
        <v>69</v>
      </c>
      <c r="B70" s="20" t="s">
        <v>68</v>
      </c>
      <c r="C70" s="20">
        <v>4097.46</v>
      </c>
      <c r="D70" s="20" t="s">
        <v>5</v>
      </c>
      <c r="E70" s="20">
        <v>2</v>
      </c>
    </row>
    <row r="71" spans="1:5" s="21" customFormat="1" ht="15.75" outlineLevel="2" thickBot="1">
      <c r="A71" s="20" t="s">
        <v>66</v>
      </c>
      <c r="B71" s="20" t="s">
        <v>66</v>
      </c>
      <c r="C71" s="20">
        <v>14735.52</v>
      </c>
      <c r="D71" s="20" t="s">
        <v>6</v>
      </c>
      <c r="E71" s="20">
        <v>18</v>
      </c>
    </row>
    <row r="72" spans="1:5" s="21" customFormat="1" ht="15.75" outlineLevel="2" thickBot="1">
      <c r="A72" s="20" t="s">
        <v>64</v>
      </c>
      <c r="B72" s="20" t="s">
        <v>63</v>
      </c>
      <c r="C72" s="20">
        <v>3586.05</v>
      </c>
      <c r="D72" s="20" t="s">
        <v>6</v>
      </c>
      <c r="E72" s="20">
        <v>3</v>
      </c>
    </row>
    <row r="73" spans="1:5" s="21" customFormat="1" ht="15.75" outlineLevel="2" thickBot="1">
      <c r="A73" s="20" t="s">
        <v>61</v>
      </c>
      <c r="B73" s="20" t="s">
        <v>60</v>
      </c>
      <c r="C73" s="20">
        <v>14371.28</v>
      </c>
      <c r="D73" s="20" t="s">
        <v>6</v>
      </c>
      <c r="E73" s="20">
        <v>8</v>
      </c>
    </row>
    <row r="74" spans="1:5" s="21" customFormat="1" ht="15.75" outlineLevel="2" thickBot="1">
      <c r="A74" s="20" t="s">
        <v>55</v>
      </c>
      <c r="B74" s="20" t="s">
        <v>55</v>
      </c>
      <c r="C74" s="20">
        <v>35854</v>
      </c>
      <c r="D74" s="20" t="s">
        <v>54</v>
      </c>
      <c r="E74" s="20">
        <v>1</v>
      </c>
    </row>
    <row r="75" spans="1:5" s="30" customFormat="1" ht="28.5" outlineLevel="2">
      <c r="A75" s="8" t="s">
        <v>27</v>
      </c>
      <c r="B75" s="27" t="e">
        <f>#REF!+#REF!</f>
        <v>#REF!</v>
      </c>
      <c r="C75" s="28">
        <v>0</v>
      </c>
      <c r="D75" s="29"/>
      <c r="E75" s="29"/>
    </row>
    <row r="76" spans="1:5" s="30" customFormat="1" ht="28.5" outlineLevel="2">
      <c r="A76" s="8" t="s">
        <v>28</v>
      </c>
      <c r="B76" s="27" t="e">
        <f>SUM(#REF!)</f>
        <v>#REF!</v>
      </c>
      <c r="C76" s="28">
        <v>0</v>
      </c>
      <c r="D76" s="29"/>
      <c r="E76" s="29"/>
    </row>
    <row r="77" spans="1:5" s="30" customFormat="1" ht="28.5" outlineLevel="2">
      <c r="A77" s="8" t="s">
        <v>29</v>
      </c>
      <c r="B77" s="27" t="e">
        <f>#REF!</f>
        <v>#REF!</v>
      </c>
      <c r="C77" s="28">
        <v>0</v>
      </c>
      <c r="D77" s="29"/>
      <c r="E77" s="29"/>
    </row>
    <row r="78" spans="1:5" s="30" customFormat="1" ht="29.25" outlineLevel="2" thickBot="1">
      <c r="A78" s="8" t="s">
        <v>30</v>
      </c>
      <c r="B78" s="27" t="e">
        <f>#REF!+#REF!</f>
        <v>#REF!</v>
      </c>
      <c r="C78" s="28">
        <f>C79+C80</f>
        <v>4396.3599999999997</v>
      </c>
      <c r="D78" s="29"/>
      <c r="E78" s="29"/>
    </row>
    <row r="79" spans="1:5" s="21" customFormat="1" ht="15.75" outlineLevel="2" thickBot="1">
      <c r="A79" s="20" t="s">
        <v>58</v>
      </c>
      <c r="B79" s="20" t="s">
        <v>58</v>
      </c>
      <c r="C79" s="20">
        <v>3594</v>
      </c>
      <c r="D79" s="20" t="s">
        <v>57</v>
      </c>
      <c r="E79" s="20">
        <v>10</v>
      </c>
    </row>
    <row r="80" spans="1:5" s="21" customFormat="1" ht="15.75" outlineLevel="2" thickBot="1">
      <c r="A80" s="20" t="s">
        <v>112</v>
      </c>
      <c r="B80" s="20" t="s">
        <v>112</v>
      </c>
      <c r="C80" s="20">
        <v>802.36</v>
      </c>
      <c r="D80" s="20" t="s">
        <v>5</v>
      </c>
      <c r="E80" s="20">
        <v>2</v>
      </c>
    </row>
    <row r="81" spans="1:5" s="30" customFormat="1" ht="29.25" outlineLevel="2" thickBot="1">
      <c r="A81" s="8" t="s">
        <v>31</v>
      </c>
      <c r="B81" s="27" t="str">
        <f>B82</f>
        <v>ТО газового оборудования к=0,6;0,8;0,85;0,9;1( 1,2</v>
      </c>
      <c r="C81" s="28">
        <f>C82+C83</f>
        <v>10928.4</v>
      </c>
      <c r="D81" s="29"/>
      <c r="E81" s="29"/>
    </row>
    <row r="82" spans="1:5" s="21" customFormat="1" ht="15.75" outlineLevel="2" thickBot="1">
      <c r="A82" s="20" t="s">
        <v>138</v>
      </c>
      <c r="B82" s="20" t="s">
        <v>137</v>
      </c>
      <c r="C82" s="20">
        <v>5190.99</v>
      </c>
      <c r="D82" s="20" t="s">
        <v>4</v>
      </c>
      <c r="E82" s="20">
        <v>27321</v>
      </c>
    </row>
    <row r="83" spans="1:5" s="21" customFormat="1" ht="15.75" outlineLevel="2" thickBot="1">
      <c r="A83" s="20" t="s">
        <v>135</v>
      </c>
      <c r="B83" s="20" t="s">
        <v>134</v>
      </c>
      <c r="C83" s="20">
        <v>5737.41</v>
      </c>
      <c r="D83" s="20" t="s">
        <v>4</v>
      </c>
      <c r="E83" s="20">
        <v>27321</v>
      </c>
    </row>
    <row r="84" spans="1:5" s="30" customFormat="1" ht="29.25" outlineLevel="2" thickBot="1">
      <c r="A84" s="8" t="s">
        <v>22</v>
      </c>
      <c r="B84" s="27" t="e">
        <f>B86+#REF!</f>
        <v>#VALUE!</v>
      </c>
      <c r="C84" s="28">
        <f>C85+C86</f>
        <v>31501.11</v>
      </c>
      <c r="D84" s="29"/>
      <c r="E84" s="29"/>
    </row>
    <row r="85" spans="1:5" s="21" customFormat="1" ht="15.75" outlineLevel="2" thickBot="1">
      <c r="A85" s="20" t="s">
        <v>145</v>
      </c>
      <c r="B85" s="20" t="s">
        <v>145</v>
      </c>
      <c r="C85" s="20">
        <v>12922.83</v>
      </c>
      <c r="D85" s="20" t="s">
        <v>4</v>
      </c>
      <c r="E85" s="20">
        <v>27321</v>
      </c>
    </row>
    <row r="86" spans="1:5" s="21" customFormat="1" ht="15.75" outlineLevel="2" thickBot="1">
      <c r="A86" s="20" t="s">
        <v>143</v>
      </c>
      <c r="B86" s="20" t="s">
        <v>143</v>
      </c>
      <c r="C86" s="20">
        <v>18578.28</v>
      </c>
      <c r="D86" s="20" t="s">
        <v>4</v>
      </c>
      <c r="E86" s="20">
        <v>27321</v>
      </c>
    </row>
    <row r="87" spans="1:5" s="30" customFormat="1" ht="43.5" outlineLevel="2" thickBot="1">
      <c r="A87" s="8" t="s">
        <v>23</v>
      </c>
      <c r="B87" s="27" t="e">
        <f>#REF!</f>
        <v>#REF!</v>
      </c>
      <c r="C87" s="28">
        <f>C88+C89</f>
        <v>2998.08</v>
      </c>
      <c r="D87" s="29"/>
      <c r="E87" s="29"/>
    </row>
    <row r="88" spans="1:5" s="21" customFormat="1" ht="15.75" outlineLevel="2" thickBot="1">
      <c r="A88" s="20" t="s">
        <v>186</v>
      </c>
      <c r="B88" s="20" t="s">
        <v>186</v>
      </c>
      <c r="C88" s="20">
        <v>1022.4</v>
      </c>
      <c r="D88" s="20" t="s">
        <v>4</v>
      </c>
      <c r="E88" s="20">
        <v>710</v>
      </c>
    </row>
    <row r="89" spans="1:5" s="21" customFormat="1" ht="15.75" outlineLevel="2" thickBot="1">
      <c r="A89" s="20" t="s">
        <v>186</v>
      </c>
      <c r="B89" s="20" t="s">
        <v>186</v>
      </c>
      <c r="C89" s="20">
        <v>1975.68</v>
      </c>
      <c r="D89" s="20" t="s">
        <v>4</v>
      </c>
      <c r="E89" s="20">
        <v>1372</v>
      </c>
    </row>
    <row r="90" spans="1:5" s="30" customFormat="1" ht="57.75" outlineLevel="2" thickBot="1">
      <c r="A90" s="8" t="s">
        <v>24</v>
      </c>
      <c r="B90" s="27" t="e">
        <f>SUM(#REF!)</f>
        <v>#REF!</v>
      </c>
      <c r="C90" s="28">
        <f>SUM(C91:C95)</f>
        <v>147153.88</v>
      </c>
      <c r="D90" s="29"/>
      <c r="E90" s="29"/>
    </row>
    <row r="91" spans="1:5" s="21" customFormat="1" ht="15.75" outlineLevel="2" thickBot="1">
      <c r="A91" s="20" t="s">
        <v>172</v>
      </c>
      <c r="B91" s="20" t="s">
        <v>171</v>
      </c>
      <c r="C91" s="20">
        <v>464.46</v>
      </c>
      <c r="D91" s="20" t="s">
        <v>4</v>
      </c>
      <c r="E91" s="20">
        <v>27321</v>
      </c>
    </row>
    <row r="92" spans="1:5" s="21" customFormat="1" ht="15.75" outlineLevel="2" thickBot="1">
      <c r="A92" s="20" t="s">
        <v>169</v>
      </c>
      <c r="B92" s="20" t="s">
        <v>168</v>
      </c>
      <c r="C92" s="20">
        <v>464.46</v>
      </c>
      <c r="D92" s="20" t="s">
        <v>4</v>
      </c>
      <c r="E92" s="20">
        <v>27321</v>
      </c>
    </row>
    <row r="93" spans="1:5" s="21" customFormat="1" ht="15.75" outlineLevel="2" thickBot="1">
      <c r="A93" s="20" t="s">
        <v>158</v>
      </c>
      <c r="B93" s="20" t="s">
        <v>158</v>
      </c>
      <c r="C93" s="20">
        <v>1120</v>
      </c>
      <c r="D93" s="20" t="s">
        <v>5</v>
      </c>
      <c r="E93" s="20">
        <v>28</v>
      </c>
    </row>
    <row r="94" spans="1:5" s="21" customFormat="1" ht="15.75" outlineLevel="2" thickBot="1">
      <c r="A94" s="20" t="s">
        <v>128</v>
      </c>
      <c r="B94" s="20" t="s">
        <v>127</v>
      </c>
      <c r="C94" s="20">
        <v>77075.7</v>
      </c>
      <c r="D94" s="20" t="s">
        <v>4</v>
      </c>
      <c r="E94" s="20">
        <v>27331.8</v>
      </c>
    </row>
    <row r="95" spans="1:5" s="21" customFormat="1" outlineLevel="2">
      <c r="A95" s="55" t="s">
        <v>125</v>
      </c>
      <c r="B95" s="55" t="s">
        <v>125</v>
      </c>
      <c r="C95" s="55">
        <v>68029.259999999995</v>
      </c>
      <c r="D95" s="55" t="s">
        <v>4</v>
      </c>
      <c r="E95" s="55">
        <v>27321</v>
      </c>
    </row>
    <row r="96" spans="1:5" s="54" customFormat="1" ht="30.75" customHeight="1" outlineLevel="2">
      <c r="A96" s="56" t="s">
        <v>207</v>
      </c>
      <c r="B96" s="56"/>
      <c r="C96" s="57">
        <f>C97</f>
        <v>4860</v>
      </c>
      <c r="D96" s="56"/>
      <c r="E96" s="56"/>
    </row>
    <row r="97" spans="1:6" s="30" customFormat="1" ht="23.25" customHeight="1" outlineLevel="2">
      <c r="A97" s="52" t="s">
        <v>206</v>
      </c>
      <c r="B97" s="53">
        <f>C97/1.18</f>
        <v>4118.6440677966102</v>
      </c>
      <c r="C97" s="31">
        <f>E97*5*12</f>
        <v>4860</v>
      </c>
      <c r="D97" s="23" t="s">
        <v>7</v>
      </c>
      <c r="E97" s="31">
        <v>81</v>
      </c>
    </row>
    <row r="98" spans="1:6" s="30" customFormat="1" outlineLevel="2">
      <c r="A98" s="32" t="s">
        <v>202</v>
      </c>
      <c r="B98" s="33" t="e">
        <f>B14+B17+B20+#REF!+B41+B75+B76+B77+B78+B81+B84+B87+B90+#REF!</f>
        <v>#REF!</v>
      </c>
      <c r="C98" s="28">
        <f>C14++C17+C20+C23+C30+C41+C75+C76+C78+C81+C84+C87+C90</f>
        <v>872494.69999999984</v>
      </c>
      <c r="D98" s="29"/>
      <c r="E98" s="29"/>
    </row>
    <row r="99" spans="1:6" s="30" customFormat="1" outlineLevel="2">
      <c r="A99" s="32" t="s">
        <v>203</v>
      </c>
      <c r="B99" s="34"/>
      <c r="C99" s="28">
        <f>C98*1.18+C96</f>
        <v>1034403.7459999998</v>
      </c>
      <c r="D99" s="29"/>
      <c r="E99" s="29"/>
    </row>
    <row r="100" spans="1:6" s="30" customFormat="1" outlineLevel="2">
      <c r="A100" s="32" t="s">
        <v>204</v>
      </c>
      <c r="B100" s="34"/>
      <c r="C100" s="28">
        <f>C4+C6+C9-C99</f>
        <v>490756.37060000002</v>
      </c>
      <c r="D100" s="29"/>
      <c r="E100" s="29"/>
    </row>
    <row r="101" spans="1:6" s="30" customFormat="1" ht="28.5" outlineLevel="2">
      <c r="A101" s="8" t="s">
        <v>208</v>
      </c>
      <c r="B101" s="27"/>
      <c r="C101" s="28">
        <f>C100+C8</f>
        <v>597802.93060000008</v>
      </c>
      <c r="D101" s="29"/>
      <c r="E101" s="29"/>
    </row>
    <row r="102" spans="1:6" s="30" customFormat="1" outlineLevel="2">
      <c r="A102" s="35"/>
      <c r="B102" s="36"/>
      <c r="C102" s="37"/>
      <c r="D102" s="37"/>
      <c r="E102" s="37"/>
    </row>
    <row r="103" spans="1:6" s="30" customFormat="1" outlineLevel="2">
      <c r="A103" s="35"/>
      <c r="B103" s="36"/>
      <c r="C103" s="37"/>
      <c r="D103" s="37"/>
      <c r="E103" s="37"/>
    </row>
    <row r="104" spans="1:6">
      <c r="A104" s="38"/>
      <c r="B104" s="39"/>
      <c r="C104" s="40"/>
      <c r="D104" s="41"/>
      <c r="E104" s="41"/>
    </row>
    <row r="105" spans="1:6">
      <c r="A105" s="42"/>
      <c r="B105" s="43"/>
      <c r="C105" s="44"/>
      <c r="D105" s="44"/>
      <c r="E105" s="44"/>
    </row>
    <row r="106" spans="1:6" s="30" customFormat="1" outlineLevel="2">
      <c r="A106" s="35"/>
      <c r="B106" s="36"/>
      <c r="C106" s="37"/>
      <c r="D106" s="37"/>
      <c r="E106" s="37"/>
    </row>
    <row r="107" spans="1:6">
      <c r="A107" s="38"/>
      <c r="B107" s="45"/>
      <c r="C107" s="40"/>
      <c r="D107" s="41"/>
      <c r="E107" s="41"/>
      <c r="F107" s="19"/>
    </row>
    <row r="108" spans="1:6" ht="16.5" customHeight="1">
      <c r="A108" s="38"/>
      <c r="B108" s="46"/>
      <c r="C108" s="40"/>
      <c r="D108" s="41"/>
      <c r="E108" s="41"/>
    </row>
    <row r="109" spans="1:6">
      <c r="A109" s="38"/>
      <c r="B109" s="46"/>
      <c r="C109" s="40"/>
      <c r="D109" s="41"/>
      <c r="E109" s="41"/>
    </row>
    <row r="110" spans="1:6">
      <c r="A110" s="38"/>
      <c r="B110" s="46"/>
      <c r="C110" s="40"/>
      <c r="D110" s="40"/>
      <c r="E110" s="41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1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1"/>
  <sheetViews>
    <sheetView topLeftCell="A127" workbookViewId="0">
      <selection activeCell="A14" sqref="A14:XFD15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201</v>
      </c>
    </row>
    <row r="3" spans="1:5">
      <c r="A3" t="s">
        <v>200</v>
      </c>
    </row>
    <row r="4" spans="1:5" ht="15.75" thickBot="1"/>
    <row r="5" spans="1:5" ht="15.75" thickBot="1">
      <c r="A5" s="4"/>
      <c r="B5" s="4" t="s">
        <v>199</v>
      </c>
      <c r="C5" s="4" t="s">
        <v>198</v>
      </c>
      <c r="D5" s="4" t="s">
        <v>197</v>
      </c>
      <c r="E5" s="4" t="s">
        <v>196</v>
      </c>
    </row>
    <row r="6" spans="1:5" s="6" customFormat="1" ht="15.75" outlineLevel="2" thickBot="1">
      <c r="A6" s="5" t="s">
        <v>195</v>
      </c>
      <c r="B6" s="5" t="s">
        <v>195</v>
      </c>
      <c r="C6" s="5">
        <v>63645.4</v>
      </c>
      <c r="D6" s="5" t="s">
        <v>13</v>
      </c>
      <c r="E6" s="5">
        <v>1183</v>
      </c>
    </row>
    <row r="7" spans="1:5" ht="15.75" outlineLevel="1" thickBot="1">
      <c r="A7" s="3" t="s">
        <v>194</v>
      </c>
      <c r="B7" s="1"/>
      <c r="C7" s="1">
        <f>SUBTOTAL(9,C6:C6)</f>
        <v>63645.4</v>
      </c>
      <c r="D7" s="1"/>
      <c r="E7" s="1">
        <f>SUBTOTAL(9,E6:E6)</f>
        <v>1183</v>
      </c>
    </row>
    <row r="8" spans="1:5" s="6" customFormat="1" ht="15.75" outlineLevel="2" thickBot="1">
      <c r="A8" s="5" t="s">
        <v>193</v>
      </c>
      <c r="B8" s="5" t="s">
        <v>193</v>
      </c>
      <c r="C8" s="5">
        <v>64129.599999999999</v>
      </c>
      <c r="D8" s="5" t="s">
        <v>13</v>
      </c>
      <c r="E8" s="5">
        <v>1192</v>
      </c>
    </row>
    <row r="9" spans="1:5" ht="15.75" outlineLevel="1" thickBot="1">
      <c r="A9" s="2" t="s">
        <v>192</v>
      </c>
      <c r="B9" s="1"/>
      <c r="C9" s="1">
        <f>SUBTOTAL(9,C8:C8)</f>
        <v>64129.599999999999</v>
      </c>
      <c r="D9" s="1"/>
      <c r="E9" s="1">
        <f>SUBTOTAL(9,E8:E8)</f>
        <v>1192</v>
      </c>
    </row>
    <row r="10" spans="1:5" s="6" customFormat="1" ht="15.75" outlineLevel="2" thickBot="1">
      <c r="A10" s="5" t="s">
        <v>191</v>
      </c>
      <c r="B10" s="5" t="s">
        <v>191</v>
      </c>
      <c r="C10" s="5">
        <v>2186.54</v>
      </c>
      <c r="D10" s="5" t="s">
        <v>4</v>
      </c>
      <c r="E10" s="5">
        <v>27331.8</v>
      </c>
    </row>
    <row r="11" spans="1:5" ht="15.75" outlineLevel="1" thickBot="1">
      <c r="A11" s="2" t="s">
        <v>190</v>
      </c>
      <c r="B11" s="1"/>
      <c r="C11" s="1">
        <f>SUBTOTAL(9,C10:C10)</f>
        <v>2186.54</v>
      </c>
      <c r="D11" s="1"/>
      <c r="E11" s="1">
        <f>SUBTOTAL(9,E10:E10)</f>
        <v>27331.8</v>
      </c>
    </row>
    <row r="12" spans="1:5" s="6" customFormat="1" ht="15.75" outlineLevel="2" thickBot="1">
      <c r="A12" s="5" t="s">
        <v>189</v>
      </c>
      <c r="B12" s="5" t="s">
        <v>188</v>
      </c>
      <c r="C12" s="5">
        <v>2458.89</v>
      </c>
      <c r="D12" s="5" t="s">
        <v>4</v>
      </c>
      <c r="E12" s="5">
        <v>27321</v>
      </c>
    </row>
    <row r="13" spans="1:5" ht="15.75" outlineLevel="1" thickBot="1">
      <c r="A13" s="2" t="s">
        <v>187</v>
      </c>
      <c r="B13" s="1"/>
      <c r="C13" s="1">
        <f>SUBTOTAL(9,C12:C12)</f>
        <v>2458.89</v>
      </c>
      <c r="D13" s="1"/>
      <c r="E13" s="1">
        <f>SUBTOTAL(9,E12:E12)</f>
        <v>27321</v>
      </c>
    </row>
    <row r="14" spans="1:5" s="6" customFormat="1" ht="15.75" outlineLevel="2" thickBot="1">
      <c r="A14" s="5" t="s">
        <v>186</v>
      </c>
      <c r="B14" s="5" t="s">
        <v>186</v>
      </c>
      <c r="C14" s="5">
        <v>1022.4</v>
      </c>
      <c r="D14" s="5" t="s">
        <v>4</v>
      </c>
      <c r="E14" s="5">
        <v>710</v>
      </c>
    </row>
    <row r="15" spans="1:5" s="6" customFormat="1" ht="15.75" outlineLevel="2" thickBot="1">
      <c r="A15" s="5" t="s">
        <v>186</v>
      </c>
      <c r="B15" s="5" t="s">
        <v>186</v>
      </c>
      <c r="C15" s="5">
        <v>1975.68</v>
      </c>
      <c r="D15" s="5" t="s">
        <v>4</v>
      </c>
      <c r="E15" s="5">
        <v>1372</v>
      </c>
    </row>
    <row r="16" spans="1:5" ht="15.75" outlineLevel="1" thickBot="1">
      <c r="A16" s="2" t="s">
        <v>185</v>
      </c>
      <c r="B16" s="1"/>
      <c r="C16" s="1">
        <f>SUBTOTAL(9,C14:C15)</f>
        <v>2998.08</v>
      </c>
      <c r="D16" s="1"/>
      <c r="E16" s="1">
        <f>SUBTOTAL(9,E14:E15)</f>
        <v>2082</v>
      </c>
    </row>
    <row r="17" spans="1:5" s="6" customFormat="1" ht="15.75" outlineLevel="2" thickBot="1">
      <c r="A17" s="5" t="s">
        <v>43</v>
      </c>
      <c r="B17" s="5" t="s">
        <v>43</v>
      </c>
      <c r="C17" s="5">
        <v>4046.8</v>
      </c>
      <c r="D17" s="5" t="s">
        <v>44</v>
      </c>
      <c r="E17" s="5">
        <v>5</v>
      </c>
    </row>
    <row r="18" spans="1:5" ht="15.75" outlineLevel="1" thickBot="1">
      <c r="A18" s="2" t="s">
        <v>184</v>
      </c>
      <c r="B18" s="1"/>
      <c r="C18" s="1">
        <f>SUBTOTAL(9,C17:C17)</f>
        <v>4046.8</v>
      </c>
      <c r="D18" s="1"/>
      <c r="E18" s="1">
        <f>SUBTOTAL(9,E17:E17)</f>
        <v>5</v>
      </c>
    </row>
    <row r="19" spans="1:5" s="6" customFormat="1" ht="15.75" outlineLevel="2" thickBot="1">
      <c r="A19" s="5" t="s">
        <v>183</v>
      </c>
      <c r="B19" s="5" t="s">
        <v>182</v>
      </c>
      <c r="C19" s="5">
        <v>6098.42</v>
      </c>
      <c r="D19" s="5" t="s">
        <v>4</v>
      </c>
      <c r="E19" s="5">
        <v>5.78</v>
      </c>
    </row>
    <row r="20" spans="1:5" ht="15.75" outlineLevel="1" thickBot="1">
      <c r="A20" s="2" t="s">
        <v>181</v>
      </c>
      <c r="B20" s="1"/>
      <c r="C20" s="1">
        <f>SUBTOTAL(9,C19:C19)</f>
        <v>6098.42</v>
      </c>
      <c r="D20" s="1"/>
      <c r="E20" s="1">
        <f>SUBTOTAL(9,E19:E19)</f>
        <v>5.78</v>
      </c>
    </row>
    <row r="21" spans="1:5" s="6" customFormat="1" ht="15.75" outlineLevel="2" thickBot="1">
      <c r="A21" s="5" t="s">
        <v>180</v>
      </c>
      <c r="B21" s="5" t="s">
        <v>180</v>
      </c>
      <c r="C21" s="5">
        <v>395.71</v>
      </c>
      <c r="D21" s="5" t="s">
        <v>5</v>
      </c>
      <c r="E21" s="5">
        <v>1</v>
      </c>
    </row>
    <row r="22" spans="1:5" ht="15.75" outlineLevel="1" thickBot="1">
      <c r="A22" s="2" t="s">
        <v>179</v>
      </c>
      <c r="B22" s="1"/>
      <c r="C22" s="1">
        <f>SUBTOTAL(9,C21:C21)</f>
        <v>395.71</v>
      </c>
      <c r="D22" s="1"/>
      <c r="E22" s="1">
        <f>SUBTOTAL(9,E21:E21)</f>
        <v>1</v>
      </c>
    </row>
    <row r="23" spans="1:5" s="6" customFormat="1" ht="15.75" outlineLevel="2" thickBot="1">
      <c r="A23" s="5" t="s">
        <v>178</v>
      </c>
      <c r="B23" s="5" t="s">
        <v>178</v>
      </c>
      <c r="C23" s="5">
        <v>33234</v>
      </c>
      <c r="D23" s="5" t="s">
        <v>44</v>
      </c>
      <c r="E23" s="5">
        <v>1</v>
      </c>
    </row>
    <row r="24" spans="1:5" ht="15.75" outlineLevel="1" thickBot="1">
      <c r="A24" s="2" t="s">
        <v>177</v>
      </c>
      <c r="B24" s="1"/>
      <c r="C24" s="1">
        <f>SUBTOTAL(9,C23:C23)</f>
        <v>33234</v>
      </c>
      <c r="D24" s="1"/>
      <c r="E24" s="1">
        <f>SUBTOTAL(9,E23:E23)</f>
        <v>1</v>
      </c>
    </row>
    <row r="25" spans="1:5" s="6" customFormat="1" ht="15.75" outlineLevel="2" thickBot="1">
      <c r="A25" s="5" t="s">
        <v>40</v>
      </c>
      <c r="B25" s="5" t="s">
        <v>41</v>
      </c>
      <c r="C25" s="5">
        <v>1509.2</v>
      </c>
      <c r="D25" s="5" t="s">
        <v>5</v>
      </c>
      <c r="E25" s="5">
        <v>7</v>
      </c>
    </row>
    <row r="26" spans="1:5" ht="15.75" outlineLevel="1" thickBot="1">
      <c r="A26" s="2" t="s">
        <v>176</v>
      </c>
      <c r="B26" s="1"/>
      <c r="C26" s="1">
        <f>SUBTOTAL(9,C25:C25)</f>
        <v>1509.2</v>
      </c>
      <c r="D26" s="1"/>
      <c r="E26" s="1">
        <f>SUBTOTAL(9,E25:E25)</f>
        <v>7</v>
      </c>
    </row>
    <row r="27" spans="1:5" s="6" customFormat="1" ht="15.75" outlineLevel="2" thickBot="1">
      <c r="A27" s="5" t="s">
        <v>42</v>
      </c>
      <c r="B27" s="5" t="s">
        <v>42</v>
      </c>
      <c r="C27" s="5">
        <v>358.06</v>
      </c>
      <c r="D27" s="5" t="s">
        <v>6</v>
      </c>
      <c r="E27" s="5">
        <v>2</v>
      </c>
    </row>
    <row r="28" spans="1:5" ht="15.75" outlineLevel="1" thickBot="1">
      <c r="A28" s="2" t="s">
        <v>175</v>
      </c>
      <c r="B28" s="1"/>
      <c r="C28" s="1">
        <f>SUBTOTAL(9,C27:C27)</f>
        <v>358.06</v>
      </c>
      <c r="D28" s="1"/>
      <c r="E28" s="1">
        <f>SUBTOTAL(9,E27:E27)</f>
        <v>2</v>
      </c>
    </row>
    <row r="29" spans="1:5" s="6" customFormat="1" ht="15.75" outlineLevel="2" thickBot="1">
      <c r="A29" s="5" t="s">
        <v>174</v>
      </c>
      <c r="B29" s="5" t="s">
        <v>174</v>
      </c>
      <c r="C29" s="5">
        <v>5815.8</v>
      </c>
      <c r="D29" s="5" t="s">
        <v>57</v>
      </c>
      <c r="E29" s="5">
        <v>7.21</v>
      </c>
    </row>
    <row r="30" spans="1:5" ht="15.75" outlineLevel="1" thickBot="1">
      <c r="A30" s="2" t="s">
        <v>173</v>
      </c>
      <c r="B30" s="1"/>
      <c r="C30" s="1">
        <f>SUBTOTAL(9,C29:C29)</f>
        <v>5815.8</v>
      </c>
      <c r="D30" s="1"/>
      <c r="E30" s="1">
        <f>SUBTOTAL(9,E29:E29)</f>
        <v>7.21</v>
      </c>
    </row>
    <row r="31" spans="1:5" s="6" customFormat="1" ht="15.75" outlineLevel="2" thickBot="1">
      <c r="A31" s="5" t="s">
        <v>172</v>
      </c>
      <c r="B31" s="5" t="s">
        <v>171</v>
      </c>
      <c r="C31" s="5">
        <v>464.46</v>
      </c>
      <c r="D31" s="5" t="s">
        <v>4</v>
      </c>
      <c r="E31" s="5">
        <v>27321</v>
      </c>
    </row>
    <row r="32" spans="1:5" ht="15.75" outlineLevel="1" thickBot="1">
      <c r="A32" s="2" t="s">
        <v>170</v>
      </c>
      <c r="B32" s="1"/>
      <c r="C32" s="1">
        <f>SUBTOTAL(9,C31:C31)</f>
        <v>464.46</v>
      </c>
      <c r="D32" s="1"/>
      <c r="E32" s="1">
        <f>SUBTOTAL(9,E31:E31)</f>
        <v>27321</v>
      </c>
    </row>
    <row r="33" spans="1:5" s="6" customFormat="1" ht="15.75" outlineLevel="2" thickBot="1">
      <c r="A33" s="5" t="s">
        <v>169</v>
      </c>
      <c r="B33" s="5" t="s">
        <v>168</v>
      </c>
      <c r="C33" s="5">
        <v>464.46</v>
      </c>
      <c r="D33" s="5" t="s">
        <v>4</v>
      </c>
      <c r="E33" s="5">
        <v>27321</v>
      </c>
    </row>
    <row r="34" spans="1:5" ht="15.75" outlineLevel="1" thickBot="1">
      <c r="A34" s="2" t="s">
        <v>167</v>
      </c>
      <c r="B34" s="1"/>
      <c r="C34" s="1">
        <f>SUBTOTAL(9,C33:C33)</f>
        <v>464.46</v>
      </c>
      <c r="D34" s="1"/>
      <c r="E34" s="1">
        <f>SUBTOTAL(9,E33:E33)</f>
        <v>27321</v>
      </c>
    </row>
    <row r="35" spans="1:5" s="6" customFormat="1" ht="15.75" outlineLevel="2" thickBot="1">
      <c r="A35" s="5" t="s">
        <v>166</v>
      </c>
      <c r="B35" s="5" t="s">
        <v>166</v>
      </c>
      <c r="C35" s="5">
        <v>1964.9</v>
      </c>
      <c r="D35" s="5" t="s">
        <v>6</v>
      </c>
      <c r="E35" s="5">
        <v>7</v>
      </c>
    </row>
    <row r="36" spans="1:5" ht="15.75" outlineLevel="1" thickBot="1">
      <c r="A36" s="2" t="s">
        <v>165</v>
      </c>
      <c r="B36" s="1"/>
      <c r="C36" s="1">
        <f>SUBTOTAL(9,C35:C35)</f>
        <v>1964.9</v>
      </c>
      <c r="D36" s="1"/>
      <c r="E36" s="1">
        <f>SUBTOTAL(9,E35:E35)</f>
        <v>7</v>
      </c>
    </row>
    <row r="37" spans="1:5" s="6" customFormat="1" ht="15.75" outlineLevel="2" thickBot="1">
      <c r="A37" s="5" t="s">
        <v>35</v>
      </c>
      <c r="B37" s="5" t="s">
        <v>35</v>
      </c>
      <c r="C37" s="5">
        <v>449.58</v>
      </c>
      <c r="D37" s="5" t="s">
        <v>36</v>
      </c>
      <c r="E37" s="5">
        <v>3</v>
      </c>
    </row>
    <row r="38" spans="1:5" ht="15.75" outlineLevel="1" thickBot="1">
      <c r="A38" s="2" t="s">
        <v>164</v>
      </c>
      <c r="B38" s="1"/>
      <c r="C38" s="1">
        <f>SUBTOTAL(9,C37:C37)</f>
        <v>449.58</v>
      </c>
      <c r="D38" s="1"/>
      <c r="E38" s="1">
        <f>SUBTOTAL(9,E37:E37)</f>
        <v>3</v>
      </c>
    </row>
    <row r="39" spans="1:5" s="6" customFormat="1" ht="15.75" outlineLevel="2" thickBot="1">
      <c r="A39" s="5" t="s">
        <v>25</v>
      </c>
      <c r="B39" s="5" t="s">
        <v>25</v>
      </c>
      <c r="C39" s="5">
        <v>289.19</v>
      </c>
      <c r="D39" s="5" t="s">
        <v>5</v>
      </c>
      <c r="E39" s="5">
        <v>1</v>
      </c>
    </row>
    <row r="40" spans="1:5" ht="15.75" outlineLevel="1" thickBot="1">
      <c r="A40" s="2" t="s">
        <v>163</v>
      </c>
      <c r="B40" s="1"/>
      <c r="C40" s="1">
        <f>SUBTOTAL(9,C39:C39)</f>
        <v>289.19</v>
      </c>
      <c r="D40" s="1"/>
      <c r="E40" s="1">
        <f>SUBTOTAL(9,E39:E39)</f>
        <v>1</v>
      </c>
    </row>
    <row r="41" spans="1:5" s="6" customFormat="1" ht="15.75" outlineLevel="2" thickBot="1">
      <c r="A41" s="5" t="s">
        <v>162</v>
      </c>
      <c r="B41" s="5" t="s">
        <v>162</v>
      </c>
      <c r="C41" s="5">
        <v>9581.2800000000007</v>
      </c>
      <c r="D41" s="5" t="s">
        <v>5</v>
      </c>
      <c r="E41" s="5">
        <v>1</v>
      </c>
    </row>
    <row r="42" spans="1:5" ht="15.75" outlineLevel="1" thickBot="1">
      <c r="A42" s="2" t="s">
        <v>161</v>
      </c>
      <c r="B42" s="1"/>
      <c r="C42" s="1">
        <f>SUBTOTAL(9,C41:C41)</f>
        <v>9581.2800000000007</v>
      </c>
      <c r="D42" s="1"/>
      <c r="E42" s="1">
        <f>SUBTOTAL(9,E41:E41)</f>
        <v>1</v>
      </c>
    </row>
    <row r="43" spans="1:5" s="6" customFormat="1" ht="15.75" outlineLevel="2" thickBot="1">
      <c r="A43" s="5" t="s">
        <v>160</v>
      </c>
      <c r="B43" s="5" t="s">
        <v>160</v>
      </c>
      <c r="C43" s="5">
        <v>75.86</v>
      </c>
      <c r="D43" s="5" t="s">
        <v>6</v>
      </c>
      <c r="E43" s="5">
        <v>0.2</v>
      </c>
    </row>
    <row r="44" spans="1:5" ht="15.75" outlineLevel="1" thickBot="1">
      <c r="A44" s="2" t="s">
        <v>159</v>
      </c>
      <c r="B44" s="1"/>
      <c r="C44" s="1">
        <f>SUBTOTAL(9,C43:C43)</f>
        <v>75.86</v>
      </c>
      <c r="D44" s="1"/>
      <c r="E44" s="1">
        <f>SUBTOTAL(9,E43:E43)</f>
        <v>0.2</v>
      </c>
    </row>
    <row r="45" spans="1:5" s="6" customFormat="1" ht="15.75" outlineLevel="2" thickBot="1">
      <c r="A45" s="5" t="s">
        <v>158</v>
      </c>
      <c r="B45" s="5" t="s">
        <v>158</v>
      </c>
      <c r="C45" s="5">
        <v>1120</v>
      </c>
      <c r="D45" s="5" t="s">
        <v>5</v>
      </c>
      <c r="E45" s="5">
        <v>28</v>
      </c>
    </row>
    <row r="46" spans="1:5" ht="15.75" outlineLevel="1" thickBot="1">
      <c r="A46" s="2" t="s">
        <v>157</v>
      </c>
      <c r="B46" s="1"/>
      <c r="C46" s="1">
        <f>SUBTOTAL(9,C45:C45)</f>
        <v>1120</v>
      </c>
      <c r="D46" s="1"/>
      <c r="E46" s="1">
        <f>SUBTOTAL(9,E45:E45)</f>
        <v>28</v>
      </c>
    </row>
    <row r="47" spans="1:5" s="6" customFormat="1" ht="15.75" outlineLevel="2" thickBot="1">
      <c r="A47" s="5" t="s">
        <v>156</v>
      </c>
      <c r="B47" s="5" t="s">
        <v>156</v>
      </c>
      <c r="C47" s="5">
        <v>950.46</v>
      </c>
      <c r="D47" s="5" t="s">
        <v>5</v>
      </c>
      <c r="E47" s="5">
        <v>1</v>
      </c>
    </row>
    <row r="48" spans="1:5" ht="15.75" outlineLevel="1" thickBot="1">
      <c r="A48" s="2" t="s">
        <v>155</v>
      </c>
      <c r="B48" s="1"/>
      <c r="C48" s="1">
        <f>SUBTOTAL(9,C47:C47)</f>
        <v>950.46</v>
      </c>
      <c r="D48" s="1"/>
      <c r="E48" s="1">
        <f>SUBTOTAL(9,E47:E47)</f>
        <v>1</v>
      </c>
    </row>
    <row r="49" spans="1:5" s="6" customFormat="1" ht="15.75" outlineLevel="2" thickBot="1">
      <c r="A49" s="5" t="s">
        <v>154</v>
      </c>
      <c r="B49" s="5" t="s">
        <v>154</v>
      </c>
      <c r="C49" s="5">
        <v>8240</v>
      </c>
      <c r="D49" s="5" t="s">
        <v>6</v>
      </c>
      <c r="E49" s="5">
        <v>8</v>
      </c>
    </row>
    <row r="50" spans="1:5" ht="15.75" outlineLevel="1" thickBot="1">
      <c r="A50" s="2" t="s">
        <v>153</v>
      </c>
      <c r="B50" s="1"/>
      <c r="C50" s="1">
        <f>SUBTOTAL(9,C49:C49)</f>
        <v>8240</v>
      </c>
      <c r="D50" s="1"/>
      <c r="E50" s="1">
        <f>SUBTOTAL(9,E49:E49)</f>
        <v>8</v>
      </c>
    </row>
    <row r="51" spans="1:5" s="6" customFormat="1" ht="15.75" outlineLevel="2" thickBot="1">
      <c r="A51" s="5" t="s">
        <v>152</v>
      </c>
      <c r="B51" s="5" t="s">
        <v>152</v>
      </c>
      <c r="C51" s="5">
        <v>3245.28</v>
      </c>
      <c r="D51" s="5" t="s">
        <v>6</v>
      </c>
      <c r="E51" s="5">
        <v>2.2999999999999998</v>
      </c>
    </row>
    <row r="52" spans="1:5" ht="15.75" outlineLevel="1" thickBot="1">
      <c r="A52" s="2" t="s">
        <v>151</v>
      </c>
      <c r="B52" s="1"/>
      <c r="C52" s="1">
        <f>SUBTOTAL(9,C51:C51)</f>
        <v>3245.28</v>
      </c>
      <c r="D52" s="1"/>
      <c r="E52" s="1">
        <f>SUBTOTAL(9,E51:E51)</f>
        <v>2.2999999999999998</v>
      </c>
    </row>
    <row r="53" spans="1:5" s="6" customFormat="1" ht="15.75" outlineLevel="2" thickBot="1">
      <c r="A53" s="5" t="s">
        <v>150</v>
      </c>
      <c r="B53" s="5" t="s">
        <v>150</v>
      </c>
      <c r="C53" s="5">
        <v>5594.96</v>
      </c>
      <c r="D53" s="5" t="s">
        <v>6</v>
      </c>
      <c r="E53" s="5">
        <v>8</v>
      </c>
    </row>
    <row r="54" spans="1:5" ht="15.75" outlineLevel="1" thickBot="1">
      <c r="A54" s="2" t="s">
        <v>149</v>
      </c>
      <c r="B54" s="1"/>
      <c r="C54" s="1">
        <f>SUBTOTAL(9,C53:C53)</f>
        <v>5594.96</v>
      </c>
      <c r="D54" s="1"/>
      <c r="E54" s="1">
        <f>SUBTOTAL(9,E53:E53)</f>
        <v>8</v>
      </c>
    </row>
    <row r="55" spans="1:5" s="6" customFormat="1" ht="15.75" outlineLevel="2" thickBot="1">
      <c r="A55" s="5" t="s">
        <v>148</v>
      </c>
      <c r="B55" s="5" t="s">
        <v>147</v>
      </c>
      <c r="C55" s="5">
        <v>768.4</v>
      </c>
      <c r="D55" s="5" t="s">
        <v>6</v>
      </c>
      <c r="E55" s="5">
        <v>1</v>
      </c>
    </row>
    <row r="56" spans="1:5" ht="15.75" outlineLevel="1" thickBot="1">
      <c r="A56" s="2" t="s">
        <v>146</v>
      </c>
      <c r="B56" s="1"/>
      <c r="C56" s="1">
        <f>SUBTOTAL(9,C55:C55)</f>
        <v>768.4</v>
      </c>
      <c r="D56" s="1"/>
      <c r="E56" s="1">
        <f>SUBTOTAL(9,E55:E55)</f>
        <v>1</v>
      </c>
    </row>
    <row r="57" spans="1:5" s="6" customFormat="1" ht="15.75" outlineLevel="2" thickBot="1">
      <c r="A57" s="5" t="s">
        <v>145</v>
      </c>
      <c r="B57" s="5" t="s">
        <v>145</v>
      </c>
      <c r="C57" s="5">
        <v>12922.83</v>
      </c>
      <c r="D57" s="5" t="s">
        <v>4</v>
      </c>
      <c r="E57" s="5">
        <v>27321</v>
      </c>
    </row>
    <row r="58" spans="1:5" ht="15.75" outlineLevel="1" thickBot="1">
      <c r="A58" s="2" t="s">
        <v>144</v>
      </c>
      <c r="B58" s="1"/>
      <c r="C58" s="1">
        <f>SUBTOTAL(9,C57:C57)</f>
        <v>12922.83</v>
      </c>
      <c r="D58" s="1"/>
      <c r="E58" s="1">
        <f>SUBTOTAL(9,E57:E57)</f>
        <v>27321</v>
      </c>
    </row>
    <row r="59" spans="1:5" s="6" customFormat="1" ht="15.75" outlineLevel="2" thickBot="1">
      <c r="A59" s="5" t="s">
        <v>143</v>
      </c>
      <c r="B59" s="5" t="s">
        <v>143</v>
      </c>
      <c r="C59" s="5">
        <v>18578.28</v>
      </c>
      <c r="D59" s="5" t="s">
        <v>4</v>
      </c>
      <c r="E59" s="5">
        <v>27321</v>
      </c>
    </row>
    <row r="60" spans="1:5" ht="15.75" outlineLevel="1" thickBot="1">
      <c r="A60" s="2" t="s">
        <v>142</v>
      </c>
      <c r="B60" s="1"/>
      <c r="C60" s="1">
        <f>SUBTOTAL(9,C59:C59)</f>
        <v>18578.28</v>
      </c>
      <c r="D60" s="1"/>
      <c r="E60" s="1">
        <f>SUBTOTAL(9,E59:E59)</f>
        <v>27321</v>
      </c>
    </row>
    <row r="61" spans="1:5" s="6" customFormat="1" ht="15.75" outlineLevel="2" thickBot="1">
      <c r="A61" s="5" t="s">
        <v>141</v>
      </c>
      <c r="B61" s="5" t="s">
        <v>140</v>
      </c>
      <c r="C61" s="5">
        <v>8674.5</v>
      </c>
      <c r="D61" s="5" t="s">
        <v>4</v>
      </c>
      <c r="E61" s="5">
        <v>30</v>
      </c>
    </row>
    <row r="62" spans="1:5" ht="15.75" outlineLevel="1" thickBot="1">
      <c r="A62" s="2" t="s">
        <v>139</v>
      </c>
      <c r="B62" s="1"/>
      <c r="C62" s="1">
        <f>SUBTOTAL(9,C61:C61)</f>
        <v>8674.5</v>
      </c>
      <c r="D62" s="1"/>
      <c r="E62" s="1">
        <f>SUBTOTAL(9,E61:E61)</f>
        <v>30</v>
      </c>
    </row>
    <row r="63" spans="1:5" s="6" customFormat="1" ht="15.75" outlineLevel="2" thickBot="1">
      <c r="A63" s="5" t="s">
        <v>138</v>
      </c>
      <c r="B63" s="5" t="s">
        <v>137</v>
      </c>
      <c r="C63" s="5">
        <v>5190.99</v>
      </c>
      <c r="D63" s="5" t="s">
        <v>4</v>
      </c>
      <c r="E63" s="5">
        <v>27321</v>
      </c>
    </row>
    <row r="64" spans="1:5" ht="15.75" outlineLevel="1" thickBot="1">
      <c r="A64" s="2" t="s">
        <v>136</v>
      </c>
      <c r="B64" s="1"/>
      <c r="C64" s="1">
        <f>SUBTOTAL(9,C63:C63)</f>
        <v>5190.99</v>
      </c>
      <c r="D64" s="1"/>
      <c r="E64" s="1">
        <f>SUBTOTAL(9,E63:E63)</f>
        <v>27321</v>
      </c>
    </row>
    <row r="65" spans="1:5" s="6" customFormat="1" ht="15.75" outlineLevel="2" thickBot="1">
      <c r="A65" s="5" t="s">
        <v>135</v>
      </c>
      <c r="B65" s="5" t="s">
        <v>134</v>
      </c>
      <c r="C65" s="5">
        <v>5737.41</v>
      </c>
      <c r="D65" s="5" t="s">
        <v>4</v>
      </c>
      <c r="E65" s="5">
        <v>27321</v>
      </c>
    </row>
    <row r="66" spans="1:5" ht="15.75" outlineLevel="1" thickBot="1">
      <c r="A66" s="2" t="s">
        <v>133</v>
      </c>
      <c r="B66" s="1"/>
      <c r="C66" s="1">
        <f>SUBTOTAL(9,C65:C65)</f>
        <v>5737.41</v>
      </c>
      <c r="D66" s="1"/>
      <c r="E66" s="1">
        <f>SUBTOTAL(9,E65:E65)</f>
        <v>27321</v>
      </c>
    </row>
    <row r="67" spans="1:5" s="6" customFormat="1" ht="15.75" outlineLevel="2" thickBot="1">
      <c r="A67" s="5" t="s">
        <v>132</v>
      </c>
      <c r="B67" s="5" t="s">
        <v>132</v>
      </c>
      <c r="C67" s="5">
        <v>33891.42</v>
      </c>
      <c r="D67" s="5" t="s">
        <v>4</v>
      </c>
      <c r="E67" s="5">
        <v>27331.8</v>
      </c>
    </row>
    <row r="68" spans="1:5" ht="15.75" outlineLevel="1" thickBot="1">
      <c r="A68" s="2" t="s">
        <v>131</v>
      </c>
      <c r="B68" s="1"/>
      <c r="C68" s="1">
        <f>SUBTOTAL(9,C67:C67)</f>
        <v>33891.42</v>
      </c>
      <c r="D68" s="1"/>
      <c r="E68" s="1">
        <f>SUBTOTAL(9,E67:E67)</f>
        <v>27331.8</v>
      </c>
    </row>
    <row r="69" spans="1:5" s="6" customFormat="1" ht="15.75" outlineLevel="2" thickBot="1">
      <c r="A69" s="5" t="s">
        <v>130</v>
      </c>
      <c r="B69" s="5" t="s">
        <v>130</v>
      </c>
      <c r="C69" s="5">
        <v>44260.02</v>
      </c>
      <c r="D69" s="5" t="s">
        <v>4</v>
      </c>
      <c r="E69" s="5">
        <v>27321</v>
      </c>
    </row>
    <row r="70" spans="1:5" ht="15.75" outlineLevel="1" thickBot="1">
      <c r="A70" s="2" t="s">
        <v>129</v>
      </c>
      <c r="B70" s="1"/>
      <c r="C70" s="1">
        <f>SUBTOTAL(9,C69:C69)</f>
        <v>44260.02</v>
      </c>
      <c r="D70" s="1"/>
      <c r="E70" s="1">
        <f>SUBTOTAL(9,E69:E69)</f>
        <v>27321</v>
      </c>
    </row>
    <row r="71" spans="1:5" s="6" customFormat="1" ht="15.75" outlineLevel="2" thickBot="1">
      <c r="A71" s="5" t="s">
        <v>128</v>
      </c>
      <c r="B71" s="5" t="s">
        <v>127</v>
      </c>
      <c r="C71" s="5">
        <v>77075.7</v>
      </c>
      <c r="D71" s="5" t="s">
        <v>4</v>
      </c>
      <c r="E71" s="5">
        <v>27331.8</v>
      </c>
    </row>
    <row r="72" spans="1:5" ht="15.75" outlineLevel="1" thickBot="1">
      <c r="A72" s="2" t="s">
        <v>126</v>
      </c>
      <c r="B72" s="1"/>
      <c r="C72" s="1">
        <f>SUBTOTAL(9,C71:C71)</f>
        <v>77075.7</v>
      </c>
      <c r="D72" s="1"/>
      <c r="E72" s="1">
        <f>SUBTOTAL(9,E71:E71)</f>
        <v>27331.8</v>
      </c>
    </row>
    <row r="73" spans="1:5" s="6" customFormat="1" ht="15.75" outlineLevel="2" thickBot="1">
      <c r="A73" s="5" t="s">
        <v>125</v>
      </c>
      <c r="B73" s="5" t="s">
        <v>125</v>
      </c>
      <c r="C73" s="5">
        <v>68029.259999999995</v>
      </c>
      <c r="D73" s="5" t="s">
        <v>4</v>
      </c>
      <c r="E73" s="5">
        <v>27321</v>
      </c>
    </row>
    <row r="74" spans="1:5" ht="15.75" outlineLevel="1" thickBot="1">
      <c r="A74" s="2" t="s">
        <v>124</v>
      </c>
      <c r="B74" s="1"/>
      <c r="C74" s="1">
        <f>SUBTOTAL(9,C73:C73)</f>
        <v>68029.259999999995</v>
      </c>
      <c r="D74" s="1"/>
      <c r="E74" s="1">
        <f>SUBTOTAL(9,E73:E73)</f>
        <v>27321</v>
      </c>
    </row>
    <row r="75" spans="1:5" s="6" customFormat="1" ht="15.75" outlineLevel="2" thickBot="1">
      <c r="A75" s="5" t="s">
        <v>123</v>
      </c>
      <c r="B75" s="5" t="s">
        <v>123</v>
      </c>
      <c r="C75" s="5">
        <v>2430.27</v>
      </c>
      <c r="D75" s="5" t="s">
        <v>4</v>
      </c>
      <c r="E75" s="5">
        <v>1</v>
      </c>
    </row>
    <row r="76" spans="1:5" ht="15.75" outlineLevel="1" thickBot="1">
      <c r="A76" s="2" t="s">
        <v>122</v>
      </c>
      <c r="B76" s="1"/>
      <c r="C76" s="1">
        <f>SUBTOTAL(9,C75:C75)</f>
        <v>2430.27</v>
      </c>
      <c r="D76" s="1"/>
      <c r="E76" s="1">
        <f>SUBTOTAL(9,E75:E75)</f>
        <v>1</v>
      </c>
    </row>
    <row r="77" spans="1:5" s="6" customFormat="1" ht="15.75" outlineLevel="2" thickBot="1">
      <c r="A77" s="5" t="s">
        <v>121</v>
      </c>
      <c r="B77" s="5" t="s">
        <v>120</v>
      </c>
      <c r="C77" s="5">
        <v>104366.22</v>
      </c>
      <c r="D77" s="5" t="s">
        <v>4</v>
      </c>
      <c r="E77" s="5">
        <v>27321</v>
      </c>
    </row>
    <row r="78" spans="1:5" ht="15.75" outlineLevel="1" thickBot="1">
      <c r="A78" s="2" t="s">
        <v>119</v>
      </c>
      <c r="B78" s="1"/>
      <c r="C78" s="1">
        <f>SUBTOTAL(9,C77:C77)</f>
        <v>104366.22</v>
      </c>
      <c r="D78" s="1"/>
      <c r="E78" s="1">
        <f>SUBTOTAL(9,E77:E77)</f>
        <v>27321</v>
      </c>
    </row>
    <row r="79" spans="1:5" s="6" customFormat="1" ht="15.75" outlineLevel="2" thickBot="1">
      <c r="A79" s="5" t="s">
        <v>118</v>
      </c>
      <c r="B79" s="5" t="s">
        <v>117</v>
      </c>
      <c r="C79" s="5">
        <v>97262.76</v>
      </c>
      <c r="D79" s="5" t="s">
        <v>4</v>
      </c>
      <c r="E79" s="5">
        <v>27321</v>
      </c>
    </row>
    <row r="80" spans="1:5" ht="15.75" outlineLevel="1" thickBot="1">
      <c r="A80" s="2" t="s">
        <v>116</v>
      </c>
      <c r="B80" s="1"/>
      <c r="C80" s="1">
        <f>SUBTOTAL(9,C79:C79)</f>
        <v>97262.76</v>
      </c>
      <c r="D80" s="1"/>
      <c r="E80" s="1">
        <f>SUBTOTAL(9,E79:E79)</f>
        <v>27321</v>
      </c>
    </row>
    <row r="81" spans="1:5" s="6" customFormat="1" ht="15.75" outlineLevel="2" thickBot="1">
      <c r="A81" s="5" t="s">
        <v>115</v>
      </c>
      <c r="B81" s="5" t="s">
        <v>115</v>
      </c>
      <c r="C81" s="5">
        <v>420.6</v>
      </c>
      <c r="D81" s="5" t="s">
        <v>5</v>
      </c>
      <c r="E81" s="5">
        <v>1</v>
      </c>
    </row>
    <row r="82" spans="1:5" ht="15.75" outlineLevel="1" thickBot="1">
      <c r="A82" s="2" t="s">
        <v>114</v>
      </c>
      <c r="B82" s="1"/>
      <c r="C82" s="1">
        <f>SUBTOTAL(9,C81:C81)</f>
        <v>420.6</v>
      </c>
      <c r="D82" s="1"/>
      <c r="E82" s="1">
        <f>SUBTOTAL(9,E81:E81)</f>
        <v>1</v>
      </c>
    </row>
    <row r="83" spans="1:5" s="6" customFormat="1" ht="15.75" outlineLevel="2" thickBot="1">
      <c r="A83" s="5" t="s">
        <v>32</v>
      </c>
      <c r="B83" s="5" t="s">
        <v>32</v>
      </c>
      <c r="C83" s="5">
        <v>898</v>
      </c>
      <c r="D83" s="5" t="s">
        <v>5</v>
      </c>
      <c r="E83" s="5">
        <v>5</v>
      </c>
    </row>
    <row r="84" spans="1:5" ht="15.75" outlineLevel="1" thickBot="1">
      <c r="A84" s="2" t="s">
        <v>113</v>
      </c>
      <c r="B84" s="1"/>
      <c r="C84" s="1">
        <f>SUBTOTAL(9,C83:C83)</f>
        <v>898</v>
      </c>
      <c r="D84" s="1"/>
      <c r="E84" s="1">
        <f>SUBTOTAL(9,E83:E83)</f>
        <v>5</v>
      </c>
    </row>
    <row r="85" spans="1:5" s="6" customFormat="1" ht="15.75" outlineLevel="2" thickBot="1">
      <c r="A85" s="5" t="s">
        <v>112</v>
      </c>
      <c r="B85" s="5" t="s">
        <v>112</v>
      </c>
      <c r="C85" s="5">
        <v>802.36</v>
      </c>
      <c r="D85" s="5" t="s">
        <v>5</v>
      </c>
      <c r="E85" s="5">
        <v>2</v>
      </c>
    </row>
    <row r="86" spans="1:5" ht="15.75" outlineLevel="1" thickBot="1">
      <c r="A86" s="2" t="s">
        <v>111</v>
      </c>
      <c r="B86" s="1"/>
      <c r="C86" s="1">
        <f>SUBTOTAL(9,C85:C85)</f>
        <v>802.36</v>
      </c>
      <c r="D86" s="1"/>
      <c r="E86" s="1">
        <f>SUBTOTAL(9,E85:E85)</f>
        <v>2</v>
      </c>
    </row>
    <row r="87" spans="1:5" s="6" customFormat="1" ht="15.75" outlineLevel="2" thickBot="1">
      <c r="A87" s="5" t="s">
        <v>110</v>
      </c>
      <c r="B87" s="5" t="s">
        <v>110</v>
      </c>
      <c r="C87" s="5">
        <v>2077.2199999999998</v>
      </c>
      <c r="D87" s="5" t="s">
        <v>4</v>
      </c>
      <c r="E87" s="5">
        <v>27331.8</v>
      </c>
    </row>
    <row r="88" spans="1:5" ht="15.75" outlineLevel="1" thickBot="1">
      <c r="A88" s="2" t="s">
        <v>109</v>
      </c>
      <c r="B88" s="1"/>
      <c r="C88" s="1">
        <f>SUBTOTAL(9,C87:C87)</f>
        <v>2077.2199999999998</v>
      </c>
      <c r="D88" s="1"/>
      <c r="E88" s="1">
        <f>SUBTOTAL(9,E87:E87)</f>
        <v>27331.8</v>
      </c>
    </row>
    <row r="89" spans="1:5" s="6" customFormat="1" ht="15.75" outlineLevel="2" thickBot="1">
      <c r="A89" s="5" t="s">
        <v>108</v>
      </c>
      <c r="B89" s="5" t="s">
        <v>107</v>
      </c>
      <c r="C89" s="5">
        <v>2185.6799999999998</v>
      </c>
      <c r="D89" s="5" t="s">
        <v>4</v>
      </c>
      <c r="E89" s="5">
        <v>27321</v>
      </c>
    </row>
    <row r="90" spans="1:5" ht="15.75" outlineLevel="1" thickBot="1">
      <c r="A90" s="2" t="s">
        <v>106</v>
      </c>
      <c r="B90" s="1"/>
      <c r="C90" s="1">
        <f>SUBTOTAL(9,C89:C89)</f>
        <v>2185.6799999999998</v>
      </c>
      <c r="D90" s="1"/>
      <c r="E90" s="1">
        <f>SUBTOTAL(9,E89:E89)</f>
        <v>27321</v>
      </c>
    </row>
    <row r="91" spans="1:5" s="6" customFormat="1" ht="15.75" outlineLevel="2" thickBot="1">
      <c r="A91" s="5" t="s">
        <v>18</v>
      </c>
      <c r="B91" s="5" t="s">
        <v>19</v>
      </c>
      <c r="C91" s="5">
        <v>3826.46</v>
      </c>
      <c r="D91" s="5" t="s">
        <v>4</v>
      </c>
      <c r="E91" s="5">
        <v>27331.8</v>
      </c>
    </row>
    <row r="92" spans="1:5" ht="15.75" outlineLevel="1" thickBot="1">
      <c r="A92" s="2" t="s">
        <v>105</v>
      </c>
      <c r="B92" s="1"/>
      <c r="C92" s="1">
        <f>SUBTOTAL(9,C91:C91)</f>
        <v>3826.46</v>
      </c>
      <c r="D92" s="1"/>
      <c r="E92" s="1">
        <f>SUBTOTAL(9,E91:E91)</f>
        <v>27331.8</v>
      </c>
    </row>
    <row r="93" spans="1:5" s="6" customFormat="1" ht="15.75" outlineLevel="2" thickBot="1">
      <c r="A93" s="5" t="s">
        <v>104</v>
      </c>
      <c r="B93" s="5" t="s">
        <v>103</v>
      </c>
      <c r="C93" s="5">
        <v>10655.19</v>
      </c>
      <c r="D93" s="5" t="s">
        <v>4</v>
      </c>
      <c r="E93" s="5">
        <v>27321</v>
      </c>
    </row>
    <row r="94" spans="1:5" ht="15.75" outlineLevel="1" thickBot="1">
      <c r="A94" s="2" t="s">
        <v>102</v>
      </c>
      <c r="B94" s="1"/>
      <c r="C94" s="1">
        <f>SUBTOTAL(9,C93:C93)</f>
        <v>10655.19</v>
      </c>
      <c r="D94" s="1"/>
      <c r="E94" s="1">
        <f>SUBTOTAL(9,E93:E93)</f>
        <v>27321</v>
      </c>
    </row>
    <row r="95" spans="1:5" s="6" customFormat="1" ht="15.75" outlineLevel="2" thickBot="1">
      <c r="A95" s="5" t="s">
        <v>33</v>
      </c>
      <c r="B95" s="5" t="s">
        <v>33</v>
      </c>
      <c r="C95" s="5">
        <v>1676.26</v>
      </c>
      <c r="D95" s="5" t="s">
        <v>5</v>
      </c>
      <c r="E95" s="5">
        <v>2</v>
      </c>
    </row>
    <row r="96" spans="1:5" ht="15.75" outlineLevel="1" thickBot="1">
      <c r="A96" s="2" t="s">
        <v>101</v>
      </c>
      <c r="B96" s="1"/>
      <c r="C96" s="1">
        <f>SUBTOTAL(9,C95:C95)</f>
        <v>1676.26</v>
      </c>
      <c r="D96" s="1"/>
      <c r="E96" s="1">
        <f>SUBTOTAL(9,E95:E95)</f>
        <v>2</v>
      </c>
    </row>
    <row r="97" spans="1:5" s="6" customFormat="1" ht="15.75" outlineLevel="2" thickBot="1">
      <c r="A97" s="5" t="s">
        <v>100</v>
      </c>
      <c r="B97" s="5" t="s">
        <v>100</v>
      </c>
      <c r="C97" s="5">
        <v>2818.23</v>
      </c>
      <c r="D97" s="5" t="s">
        <v>5</v>
      </c>
      <c r="E97" s="5">
        <v>3</v>
      </c>
    </row>
    <row r="98" spans="1:5" ht="15.75" outlineLevel="1" thickBot="1">
      <c r="A98" s="2" t="s">
        <v>99</v>
      </c>
      <c r="B98" s="1"/>
      <c r="C98" s="1">
        <f>SUBTOTAL(9,C97:C97)</f>
        <v>2818.23</v>
      </c>
      <c r="D98" s="1"/>
      <c r="E98" s="1">
        <f>SUBTOTAL(9,E97:E97)</f>
        <v>3</v>
      </c>
    </row>
    <row r="99" spans="1:5" s="6" customFormat="1" ht="15.75" outlineLevel="2" thickBot="1">
      <c r="A99" s="5" t="s">
        <v>98</v>
      </c>
      <c r="B99" s="5" t="s">
        <v>98</v>
      </c>
      <c r="C99" s="5">
        <v>1643.79</v>
      </c>
      <c r="D99" s="5" t="s">
        <v>5</v>
      </c>
      <c r="E99" s="5">
        <v>1</v>
      </c>
    </row>
    <row r="100" spans="1:5" ht="15.75" outlineLevel="1" thickBot="1">
      <c r="A100" s="2" t="s">
        <v>97</v>
      </c>
      <c r="B100" s="1"/>
      <c r="C100" s="1">
        <f>SUBTOTAL(9,C99:C99)</f>
        <v>1643.79</v>
      </c>
      <c r="D100" s="1"/>
      <c r="E100" s="1">
        <f>SUBTOTAL(9,E99:E99)</f>
        <v>1</v>
      </c>
    </row>
    <row r="101" spans="1:5" s="6" customFormat="1" ht="15.75" outlineLevel="2" thickBot="1">
      <c r="A101" s="5" t="s">
        <v>34</v>
      </c>
      <c r="B101" s="5" t="s">
        <v>34</v>
      </c>
      <c r="C101" s="5">
        <v>2607.9</v>
      </c>
      <c r="D101" s="5" t="s">
        <v>5</v>
      </c>
      <c r="E101" s="5">
        <v>30</v>
      </c>
    </row>
    <row r="102" spans="1:5" ht="15.75" outlineLevel="1" thickBot="1">
      <c r="A102" s="2" t="s">
        <v>96</v>
      </c>
      <c r="B102" s="1"/>
      <c r="C102" s="1">
        <f>SUBTOTAL(9,C101:C101)</f>
        <v>2607.9</v>
      </c>
      <c r="D102" s="1"/>
      <c r="E102" s="1">
        <f>SUBTOTAL(9,E101:E101)</f>
        <v>30</v>
      </c>
    </row>
    <row r="103" spans="1:5" s="6" customFormat="1" ht="15.75" outlineLevel="2" thickBot="1">
      <c r="A103" s="5" t="s">
        <v>45</v>
      </c>
      <c r="B103" s="5" t="s">
        <v>45</v>
      </c>
      <c r="C103" s="5">
        <v>155.12</v>
      </c>
      <c r="D103" s="5" t="s">
        <v>6</v>
      </c>
      <c r="E103" s="5">
        <v>4</v>
      </c>
    </row>
    <row r="104" spans="1:5" ht="15.75" outlineLevel="1" thickBot="1">
      <c r="A104" s="2" t="s">
        <v>95</v>
      </c>
      <c r="B104" s="1"/>
      <c r="C104" s="1">
        <f>SUBTOTAL(9,C103:C103)</f>
        <v>155.12</v>
      </c>
      <c r="D104" s="1"/>
      <c r="E104" s="1">
        <f>SUBTOTAL(9,E103:E103)</f>
        <v>4</v>
      </c>
    </row>
    <row r="105" spans="1:5" s="6" customFormat="1" ht="15.75" outlineLevel="2" thickBot="1">
      <c r="A105" s="5" t="s">
        <v>94</v>
      </c>
      <c r="B105" s="5" t="s">
        <v>94</v>
      </c>
      <c r="C105" s="5">
        <v>1890.98</v>
      </c>
      <c r="D105" s="5" t="s">
        <v>93</v>
      </c>
      <c r="E105" s="5">
        <v>7</v>
      </c>
    </row>
    <row r="106" spans="1:5" ht="15.75" outlineLevel="1" thickBot="1">
      <c r="A106" s="2" t="s">
        <v>92</v>
      </c>
      <c r="B106" s="1"/>
      <c r="C106" s="1">
        <f>SUBTOTAL(9,C105:C105)</f>
        <v>1890.98</v>
      </c>
      <c r="D106" s="1"/>
      <c r="E106" s="1">
        <f>SUBTOTAL(9,E105:E105)</f>
        <v>7</v>
      </c>
    </row>
    <row r="107" spans="1:5" s="6" customFormat="1" ht="15.75" outlineLevel="2" thickBot="1">
      <c r="A107" s="5" t="s">
        <v>91</v>
      </c>
      <c r="B107" s="5" t="s">
        <v>91</v>
      </c>
      <c r="C107" s="5">
        <v>154.88</v>
      </c>
      <c r="D107" s="5" t="s">
        <v>5</v>
      </c>
      <c r="E107" s="5">
        <v>1</v>
      </c>
    </row>
    <row r="108" spans="1:5" ht="15.75" outlineLevel="1" thickBot="1">
      <c r="A108" s="2" t="s">
        <v>90</v>
      </c>
      <c r="B108" s="1"/>
      <c r="C108" s="1">
        <f>SUBTOTAL(9,C107:C107)</f>
        <v>154.88</v>
      </c>
      <c r="D108" s="1"/>
      <c r="E108" s="1">
        <f>SUBTOTAL(9,E107:E107)</f>
        <v>1</v>
      </c>
    </row>
    <row r="109" spans="1:5" s="6" customFormat="1" ht="15.75" outlineLevel="2" thickBot="1">
      <c r="A109" s="5" t="s">
        <v>89</v>
      </c>
      <c r="B109" s="5" t="s">
        <v>89</v>
      </c>
      <c r="C109" s="5">
        <v>932.54</v>
      </c>
      <c r="D109" s="5" t="s">
        <v>88</v>
      </c>
      <c r="E109" s="5">
        <v>1</v>
      </c>
    </row>
    <row r="110" spans="1:5" ht="15.75" outlineLevel="1" thickBot="1">
      <c r="A110" s="2" t="s">
        <v>87</v>
      </c>
      <c r="B110" s="1"/>
      <c r="C110" s="1">
        <f>SUBTOTAL(9,C109:C109)</f>
        <v>932.54</v>
      </c>
      <c r="D110" s="1"/>
      <c r="E110" s="1">
        <f>SUBTOTAL(9,E109:E109)</f>
        <v>1</v>
      </c>
    </row>
    <row r="111" spans="1:5" s="6" customFormat="1" ht="15.75" outlineLevel="2" thickBot="1">
      <c r="A111" s="5" t="s">
        <v>86</v>
      </c>
      <c r="B111" s="5" t="s">
        <v>86</v>
      </c>
      <c r="C111" s="5">
        <v>189.97</v>
      </c>
      <c r="D111" s="5" t="s">
        <v>5</v>
      </c>
      <c r="E111" s="5">
        <v>1</v>
      </c>
    </row>
    <row r="112" spans="1:5" ht="15.75" outlineLevel="1" thickBot="1">
      <c r="A112" s="2" t="s">
        <v>85</v>
      </c>
      <c r="B112" s="1"/>
      <c r="C112" s="1">
        <f>SUBTOTAL(9,C111:C111)</f>
        <v>189.97</v>
      </c>
      <c r="D112" s="1"/>
      <c r="E112" s="1">
        <f>SUBTOTAL(9,E111:E111)</f>
        <v>1</v>
      </c>
    </row>
    <row r="113" spans="1:5" s="6" customFormat="1" ht="15.75" outlineLevel="2" thickBot="1">
      <c r="A113" s="5" t="s">
        <v>84</v>
      </c>
      <c r="B113" s="5" t="s">
        <v>84</v>
      </c>
      <c r="C113" s="5">
        <v>1328.09</v>
      </c>
      <c r="D113" s="5" t="s">
        <v>5</v>
      </c>
      <c r="E113" s="5">
        <v>1</v>
      </c>
    </row>
    <row r="114" spans="1:5" ht="15.75" outlineLevel="1" thickBot="1">
      <c r="A114" s="2" t="s">
        <v>83</v>
      </c>
      <c r="B114" s="1"/>
      <c r="C114" s="1">
        <f>SUBTOTAL(9,C113:C113)</f>
        <v>1328.09</v>
      </c>
      <c r="D114" s="1"/>
      <c r="E114" s="1">
        <f>SUBTOTAL(9,E113:E113)</f>
        <v>1</v>
      </c>
    </row>
    <row r="115" spans="1:5" s="6" customFormat="1" ht="15.75" outlineLevel="2" thickBot="1">
      <c r="A115" s="5" t="s">
        <v>37</v>
      </c>
      <c r="B115" s="5" t="s">
        <v>37</v>
      </c>
      <c r="C115" s="5">
        <v>16750.439999999999</v>
      </c>
      <c r="D115" s="5" t="s">
        <v>6</v>
      </c>
      <c r="E115" s="5">
        <v>84</v>
      </c>
    </row>
    <row r="116" spans="1:5" ht="15.75" outlineLevel="1" thickBot="1">
      <c r="A116" s="2" t="s">
        <v>82</v>
      </c>
      <c r="B116" s="1"/>
      <c r="C116" s="1">
        <f>SUBTOTAL(9,C115:C115)</f>
        <v>16750.439999999999</v>
      </c>
      <c r="D116" s="1"/>
      <c r="E116" s="1">
        <f>SUBTOTAL(9,E115:E115)</f>
        <v>84</v>
      </c>
    </row>
    <row r="117" spans="1:5" s="6" customFormat="1" ht="15.75" outlineLevel="2" thickBot="1">
      <c r="A117" s="5" t="s">
        <v>46</v>
      </c>
      <c r="B117" s="5" t="s">
        <v>46</v>
      </c>
      <c r="C117" s="5">
        <v>2241.6799999999998</v>
      </c>
      <c r="D117" s="5" t="s">
        <v>6</v>
      </c>
      <c r="E117" s="5">
        <v>8</v>
      </c>
    </row>
    <row r="118" spans="1:5" ht="15.75" outlineLevel="1" thickBot="1">
      <c r="A118" s="2" t="s">
        <v>81</v>
      </c>
      <c r="B118" s="1"/>
      <c r="C118" s="1">
        <f>SUBTOTAL(9,C117:C117)</f>
        <v>2241.6799999999998</v>
      </c>
      <c r="D118" s="1"/>
      <c r="E118" s="1">
        <f>SUBTOTAL(9,E117:E117)</f>
        <v>8</v>
      </c>
    </row>
    <row r="119" spans="1:5" s="6" customFormat="1" ht="15.75" outlineLevel="2" thickBot="1">
      <c r="A119" s="5" t="s">
        <v>80</v>
      </c>
      <c r="B119" s="5" t="s">
        <v>80</v>
      </c>
      <c r="C119" s="5">
        <v>30601.599999999999</v>
      </c>
      <c r="D119" s="5" t="s">
        <v>4</v>
      </c>
      <c r="E119" s="5">
        <v>80</v>
      </c>
    </row>
    <row r="120" spans="1:5" ht="15.75" outlineLevel="1" thickBot="1">
      <c r="A120" s="2" t="s">
        <v>79</v>
      </c>
      <c r="B120" s="1"/>
      <c r="C120" s="1">
        <f>SUBTOTAL(9,C119:C119)</f>
        <v>30601.599999999999</v>
      </c>
      <c r="D120" s="1"/>
      <c r="E120" s="1">
        <f>SUBTOTAL(9,E119:E119)</f>
        <v>80</v>
      </c>
    </row>
    <row r="121" spans="1:5" s="6" customFormat="1" ht="15.75" outlineLevel="2" thickBot="1">
      <c r="A121" s="5" t="s">
        <v>78</v>
      </c>
      <c r="B121" s="5" t="s">
        <v>78</v>
      </c>
      <c r="C121" s="5">
        <v>225.84</v>
      </c>
      <c r="D121" s="5" t="s">
        <v>5</v>
      </c>
      <c r="E121" s="5">
        <v>2</v>
      </c>
    </row>
    <row r="122" spans="1:5" ht="15.75" outlineLevel="1" thickBot="1">
      <c r="A122" s="2" t="s">
        <v>77</v>
      </c>
      <c r="B122" s="1"/>
      <c r="C122" s="1">
        <f>SUBTOTAL(9,C121:C121)</f>
        <v>225.84</v>
      </c>
      <c r="D122" s="1"/>
      <c r="E122" s="1">
        <f>SUBTOTAL(9,E121:E121)</f>
        <v>2</v>
      </c>
    </row>
    <row r="123" spans="1:5" s="6" customFormat="1" ht="15.75" outlineLevel="2" thickBot="1">
      <c r="A123" s="5" t="s">
        <v>76</v>
      </c>
      <c r="B123" s="5" t="s">
        <v>76</v>
      </c>
      <c r="C123" s="5">
        <v>621.53</v>
      </c>
      <c r="D123" s="5" t="s">
        <v>44</v>
      </c>
      <c r="E123" s="5">
        <v>1</v>
      </c>
    </row>
    <row r="124" spans="1:5" ht="15.75" outlineLevel="1" thickBot="1">
      <c r="A124" s="2" t="s">
        <v>75</v>
      </c>
      <c r="B124" s="1"/>
      <c r="C124" s="1">
        <f>SUBTOTAL(9,C123:C123)</f>
        <v>621.53</v>
      </c>
      <c r="D124" s="1"/>
      <c r="E124" s="1">
        <f>SUBTOTAL(9,E123:E123)</f>
        <v>1</v>
      </c>
    </row>
    <row r="125" spans="1:5" s="6" customFormat="1" ht="15.75" outlineLevel="2" thickBot="1">
      <c r="A125" s="5" t="s">
        <v>74</v>
      </c>
      <c r="B125" s="5" t="s">
        <v>74</v>
      </c>
      <c r="C125" s="5">
        <v>7458.36</v>
      </c>
      <c r="D125" s="5" t="s">
        <v>44</v>
      </c>
      <c r="E125" s="5">
        <v>12</v>
      </c>
    </row>
    <row r="126" spans="1:5" ht="15.75" outlineLevel="1" thickBot="1">
      <c r="A126" s="2" t="s">
        <v>73</v>
      </c>
      <c r="B126" s="1"/>
      <c r="C126" s="1">
        <f>SUBTOTAL(9,C125:C125)</f>
        <v>7458.36</v>
      </c>
      <c r="D126" s="1"/>
      <c r="E126" s="1">
        <f>SUBTOTAL(9,E125:E125)</f>
        <v>12</v>
      </c>
    </row>
    <row r="127" spans="1:5" s="6" customFormat="1" ht="15.75" outlineLevel="2" thickBot="1">
      <c r="A127" s="5" t="s">
        <v>72</v>
      </c>
      <c r="B127" s="5" t="s">
        <v>71</v>
      </c>
      <c r="C127" s="5">
        <v>5588.68</v>
      </c>
      <c r="D127" s="5" t="s">
        <v>5</v>
      </c>
      <c r="E127" s="5">
        <v>4</v>
      </c>
    </row>
    <row r="128" spans="1:5" ht="15.75" outlineLevel="1" thickBot="1">
      <c r="A128" s="2" t="s">
        <v>70</v>
      </c>
      <c r="B128" s="1"/>
      <c r="C128" s="1">
        <f>SUBTOTAL(9,C127:C127)</f>
        <v>5588.68</v>
      </c>
      <c r="D128" s="1"/>
      <c r="E128" s="1">
        <f>SUBTOTAL(9,E127:E127)</f>
        <v>4</v>
      </c>
    </row>
    <row r="129" spans="1:5" s="6" customFormat="1" ht="15.75" outlineLevel="2" thickBot="1">
      <c r="A129" s="5" t="s">
        <v>69</v>
      </c>
      <c r="B129" s="5" t="s">
        <v>68</v>
      </c>
      <c r="C129" s="5">
        <v>4097.46</v>
      </c>
      <c r="D129" s="5" t="s">
        <v>5</v>
      </c>
      <c r="E129" s="5">
        <v>2</v>
      </c>
    </row>
    <row r="130" spans="1:5" ht="15.75" outlineLevel="1" thickBot="1">
      <c r="A130" s="2" t="s">
        <v>67</v>
      </c>
      <c r="B130" s="1"/>
      <c r="C130" s="1">
        <f>SUBTOTAL(9,C129:C129)</f>
        <v>4097.46</v>
      </c>
      <c r="D130" s="1"/>
      <c r="E130" s="1">
        <f>SUBTOTAL(9,E129:E129)</f>
        <v>2</v>
      </c>
    </row>
    <row r="131" spans="1:5" s="6" customFormat="1" ht="15.75" outlineLevel="2" thickBot="1">
      <c r="A131" s="5" t="s">
        <v>66</v>
      </c>
      <c r="B131" s="5" t="s">
        <v>66</v>
      </c>
      <c r="C131" s="5">
        <v>14735.52</v>
      </c>
      <c r="D131" s="5" t="s">
        <v>6</v>
      </c>
      <c r="E131" s="5">
        <v>18</v>
      </c>
    </row>
    <row r="132" spans="1:5" ht="15.75" outlineLevel="1" thickBot="1">
      <c r="A132" s="2" t="s">
        <v>65</v>
      </c>
      <c r="B132" s="1"/>
      <c r="C132" s="1">
        <f>SUBTOTAL(9,C131:C131)</f>
        <v>14735.52</v>
      </c>
      <c r="D132" s="1"/>
      <c r="E132" s="1">
        <f>SUBTOTAL(9,E131:E131)</f>
        <v>18</v>
      </c>
    </row>
    <row r="133" spans="1:5" s="6" customFormat="1" ht="15.75" outlineLevel="2" thickBot="1">
      <c r="A133" s="5" t="s">
        <v>64</v>
      </c>
      <c r="B133" s="5" t="s">
        <v>63</v>
      </c>
      <c r="C133" s="5">
        <v>3586.05</v>
      </c>
      <c r="D133" s="5" t="s">
        <v>6</v>
      </c>
      <c r="E133" s="5">
        <v>3</v>
      </c>
    </row>
    <row r="134" spans="1:5" ht="15.75" outlineLevel="1" thickBot="1">
      <c r="A134" s="2" t="s">
        <v>62</v>
      </c>
      <c r="B134" s="1"/>
      <c r="C134" s="1">
        <f>SUBTOTAL(9,C133:C133)</f>
        <v>3586.05</v>
      </c>
      <c r="D134" s="1"/>
      <c r="E134" s="1">
        <f>SUBTOTAL(9,E133:E133)</f>
        <v>3</v>
      </c>
    </row>
    <row r="135" spans="1:5" s="6" customFormat="1" ht="15.75" outlineLevel="2" thickBot="1">
      <c r="A135" s="5" t="s">
        <v>61</v>
      </c>
      <c r="B135" s="5" t="s">
        <v>60</v>
      </c>
      <c r="C135" s="5">
        <v>14371.28</v>
      </c>
      <c r="D135" s="5" t="s">
        <v>6</v>
      </c>
      <c r="E135" s="5">
        <v>8</v>
      </c>
    </row>
    <row r="136" spans="1:5" ht="15.75" outlineLevel="1" thickBot="1">
      <c r="A136" s="2" t="s">
        <v>59</v>
      </c>
      <c r="B136" s="1"/>
      <c r="C136" s="1">
        <f>SUBTOTAL(9,C135:C135)</f>
        <v>14371.28</v>
      </c>
      <c r="D136" s="1"/>
      <c r="E136" s="1">
        <f>SUBTOTAL(9,E135:E135)</f>
        <v>8</v>
      </c>
    </row>
    <row r="137" spans="1:5" s="6" customFormat="1" ht="15.75" outlineLevel="2" thickBot="1">
      <c r="A137" s="5" t="s">
        <v>58</v>
      </c>
      <c r="B137" s="5" t="s">
        <v>58</v>
      </c>
      <c r="C137" s="5">
        <v>3594</v>
      </c>
      <c r="D137" s="5" t="s">
        <v>57</v>
      </c>
      <c r="E137" s="5">
        <v>10</v>
      </c>
    </row>
    <row r="138" spans="1:5" ht="15.75" outlineLevel="1" thickBot="1">
      <c r="A138" s="2" t="s">
        <v>56</v>
      </c>
      <c r="B138" s="1"/>
      <c r="C138" s="1">
        <f>SUBTOTAL(9,C137:C137)</f>
        <v>3594</v>
      </c>
      <c r="D138" s="1"/>
      <c r="E138" s="1">
        <f>SUBTOTAL(9,E137:E137)</f>
        <v>10</v>
      </c>
    </row>
    <row r="139" spans="1:5" s="6" customFormat="1" ht="15.75" outlineLevel="2" thickBot="1">
      <c r="A139" s="5" t="s">
        <v>55</v>
      </c>
      <c r="B139" s="5" t="s">
        <v>55</v>
      </c>
      <c r="C139" s="5">
        <v>35854</v>
      </c>
      <c r="D139" s="5" t="s">
        <v>54</v>
      </c>
      <c r="E139" s="5">
        <v>1</v>
      </c>
    </row>
    <row r="140" spans="1:5" ht="15.75" outlineLevel="1" thickBot="1">
      <c r="A140" s="2" t="s">
        <v>53</v>
      </c>
      <c r="B140" s="1"/>
      <c r="C140" s="1">
        <f>SUBTOTAL(9,C139:C139)</f>
        <v>35854</v>
      </c>
      <c r="D140" s="1"/>
      <c r="E140" s="1">
        <f>SUBTOTAL(9,E139:E139)</f>
        <v>1</v>
      </c>
    </row>
    <row r="141" spans="1:5" ht="15.75" thickBot="1">
      <c r="A141" s="2" t="s">
        <v>52</v>
      </c>
      <c r="B141" s="1"/>
      <c r="C141" s="1">
        <f>SUBTOTAL(9,C6:C139)</f>
        <v>872494.69999999984</v>
      </c>
      <c r="D141" s="1"/>
      <c r="E141" s="1">
        <f>SUBTOTAL(9,E6:E139)</f>
        <v>496701.48999999993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2019-01-30T01:36:54Z</cp:lastPrinted>
  <dcterms:created xsi:type="dcterms:W3CDTF">2016-03-18T02:51:51Z</dcterms:created>
  <dcterms:modified xsi:type="dcterms:W3CDTF">2019-02-28T02:23:10Z</dcterms:modified>
</cp:coreProperties>
</file>