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1 (2)" sheetId="4" r:id="rId2"/>
    <sheet name="Лист2" sheetId="2" r:id="rId3"/>
    <sheet name="Лист3" sheetId="3" r:id="rId4"/>
  </sheets>
  <definedNames>
    <definedName name="_xlnm.Print_Area" localSheetId="0">Лист1!$A$1:$E$86</definedName>
  </definedNames>
  <calcPr calcId="124519" calcMode="manual"/>
</workbook>
</file>

<file path=xl/calcChain.xml><?xml version="1.0" encoding="utf-8"?>
<calcChain xmlns="http://schemas.openxmlformats.org/spreadsheetml/2006/main">
  <c r="C12" i="1"/>
  <c r="C9"/>
  <c r="C8"/>
  <c r="C75"/>
  <c r="C72"/>
  <c r="C69"/>
  <c r="C66"/>
  <c r="C63"/>
  <c r="C43"/>
  <c r="C83" s="1"/>
  <c r="C30"/>
  <c r="B43"/>
  <c r="C23"/>
  <c r="C20"/>
  <c r="C7" i="4"/>
  <c r="E7"/>
  <c r="C9"/>
  <c r="E9"/>
  <c r="C11"/>
  <c r="E11"/>
  <c r="C13"/>
  <c r="E13"/>
  <c r="C15"/>
  <c r="E15"/>
  <c r="C18"/>
  <c r="E18"/>
  <c r="C20"/>
  <c r="E20"/>
  <c r="C22"/>
  <c r="E22"/>
  <c r="C24"/>
  <c r="E24"/>
  <c r="C26"/>
  <c r="E26"/>
  <c r="C28"/>
  <c r="E28"/>
  <c r="C30"/>
  <c r="E30"/>
  <c r="C32"/>
  <c r="E32"/>
  <c r="C34"/>
  <c r="E34"/>
  <c r="C36"/>
  <c r="E36"/>
  <c r="C38"/>
  <c r="E38"/>
  <c r="C40"/>
  <c r="E40"/>
  <c r="C42"/>
  <c r="E42"/>
  <c r="C44"/>
  <c r="E44"/>
  <c r="C46"/>
  <c r="E46"/>
  <c r="C48"/>
  <c r="E48"/>
  <c r="C50"/>
  <c r="E50"/>
  <c r="C52"/>
  <c r="E52"/>
  <c r="C54"/>
  <c r="E54"/>
  <c r="C56"/>
  <c r="E56"/>
  <c r="C58"/>
  <c r="E58"/>
  <c r="C60"/>
  <c r="E60"/>
  <c r="C62"/>
  <c r="E62"/>
  <c r="C64"/>
  <c r="E64"/>
  <c r="C66"/>
  <c r="E66"/>
  <c r="C68"/>
  <c r="E68"/>
  <c r="C70"/>
  <c r="E70"/>
  <c r="C72"/>
  <c r="E72"/>
  <c r="C74"/>
  <c r="E74"/>
  <c r="C76"/>
  <c r="E76"/>
  <c r="C78"/>
  <c r="E78"/>
  <c r="C80"/>
  <c r="E80"/>
  <c r="C82"/>
  <c r="E82"/>
  <c r="C84"/>
  <c r="E84"/>
  <c r="C86"/>
  <c r="E86"/>
  <c r="C88"/>
  <c r="E88"/>
  <c r="C90"/>
  <c r="E90"/>
  <c r="C92"/>
  <c r="E92"/>
  <c r="C94"/>
  <c r="E94"/>
  <c r="C96"/>
  <c r="E96"/>
  <c r="C98"/>
  <c r="E98"/>
  <c r="C100"/>
  <c r="E100"/>
  <c r="C102"/>
  <c r="E102"/>
  <c r="C104"/>
  <c r="E104"/>
  <c r="C106"/>
  <c r="E106"/>
  <c r="C108"/>
  <c r="E108"/>
  <c r="E110"/>
  <c r="C111"/>
  <c r="E111"/>
  <c r="C14" i="1"/>
  <c r="C17"/>
  <c r="C11"/>
  <c r="E83" l="1"/>
  <c r="C84"/>
  <c r="C85" s="1"/>
  <c r="C86" s="1"/>
  <c r="C82"/>
  <c r="C81" l="1"/>
  <c r="B75" l="1"/>
  <c r="B63"/>
  <c r="B61"/>
  <c r="B60" l="1"/>
  <c r="B82"/>
  <c r="B81" s="1"/>
  <c r="B72"/>
  <c r="B69"/>
  <c r="B66"/>
  <c r="B62"/>
  <c r="B20"/>
  <c r="B17"/>
  <c r="B14"/>
  <c r="B83" l="1"/>
</calcChain>
</file>

<file path=xl/sharedStrings.xml><?xml version="1.0" encoding="utf-8"?>
<sst xmlns="http://schemas.openxmlformats.org/spreadsheetml/2006/main" count="418" uniqueCount="180">
  <si>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</si>
  <si>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</si>
  <si>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</si>
  <si>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</si>
  <si>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сантехника</t>
  </si>
  <si>
    <t>м2</t>
  </si>
  <si>
    <t>шт</t>
  </si>
  <si>
    <t>м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</si>
  <si>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</si>
  <si>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</si>
  <si>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</si>
  <si>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</si>
  <si>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</si>
  <si>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</si>
  <si>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Смена стекол Итог</t>
  </si>
  <si>
    <t>Смена стекол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</si>
  <si>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</si>
  <si>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</si>
  <si>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</si>
  <si>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Чел.</t>
  </si>
  <si>
    <t>4.Коммунальные услуги по содержанию помещений, входящих в состав общего имущества в многоквартирном доме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</si>
  <si>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</si>
  <si>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</si>
  <si>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</si>
  <si>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</si>
  <si>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Закрытие и открытие стояков</t>
  </si>
  <si>
    <t>1 стояк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</si>
  <si>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</si>
  <si>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</si>
  <si>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</si>
  <si>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</si>
  <si>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</si>
  <si>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</si>
  <si>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</si>
  <si>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</si>
  <si>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</si>
  <si>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r>
      <rPr>
        <b/>
        <sz val="12"/>
        <color theme="1"/>
        <rFont val="Times New Roman"/>
        <family val="1"/>
        <charset val="204"/>
      </rPr>
      <t>период:</t>
    </r>
    <r>
      <rPr>
        <sz val="12"/>
        <color theme="1"/>
        <rFont val="Times New Roman"/>
        <family val="1"/>
        <charset val="204"/>
      </rPr>
      <t xml:space="preserve"> 01.01.2016-31.12.2016</t>
    </r>
  </si>
  <si>
    <t xml:space="preserve">Годовая фактическая стоимость работ (услуг) </t>
  </si>
  <si>
    <t>Подключение системы отопления</t>
  </si>
  <si>
    <t>1м</t>
  </si>
  <si>
    <t>осмотр подвала</t>
  </si>
  <si>
    <t>раз</t>
  </si>
  <si>
    <t>навеска замка</t>
  </si>
  <si>
    <t>Адрес: ул. Селенгинская, д. 11</t>
  </si>
  <si>
    <t>ООО "Амед"</t>
  </si>
  <si>
    <t>Ремонт дверных полотен</t>
  </si>
  <si>
    <t>период: 01.01.2018-31.12.2018</t>
  </si>
  <si>
    <t>Сальдо начальное на 01.01.2018 г.</t>
  </si>
  <si>
    <t>Всего начислено за период с 01.01.2018 г. по 31.12.2018 г.</t>
  </si>
  <si>
    <t>Всего оплачено за период с 01.01.2018 г. по 31.12.2018 г.</t>
  </si>
  <si>
    <t>Всего доходов по дому за 2018 г.</t>
  </si>
  <si>
    <t>Общий итог</t>
  </si>
  <si>
    <t>чистка врезки Итог</t>
  </si>
  <si>
    <t>чистка врезки</t>
  </si>
  <si>
    <t>утепление трубопроводов минеральной ватой с последубщим обер Итог</t>
  </si>
  <si>
    <t>утепление трубопроводов минеральной ватой с послед</t>
  </si>
  <si>
    <t>утепление трубопроводов минеральной ватой с последубщим обер</t>
  </si>
  <si>
    <t>утепление теплового узла Итог</t>
  </si>
  <si>
    <t>утепление теплового узла</t>
  </si>
  <si>
    <t>ремонт оконных рам Итог</t>
  </si>
  <si>
    <t>ремонт оконных рам</t>
  </si>
  <si>
    <t>покраска теплового узла Итог</t>
  </si>
  <si>
    <t>покраска теплового узла</t>
  </si>
  <si>
    <t>отключение отопления Итог</t>
  </si>
  <si>
    <t>1 дом</t>
  </si>
  <si>
    <t>отключение отопления</t>
  </si>
  <si>
    <t>осмотр сантехоборудования Итог</t>
  </si>
  <si>
    <t>осмотр сантехоборудования</t>
  </si>
  <si>
    <t>осмотр подвала Итог</t>
  </si>
  <si>
    <t>навеска замка на чердачные и технические люки с установкой с Итог</t>
  </si>
  <si>
    <t>навеска замка на чердачные и технические люки с ус</t>
  </si>
  <si>
    <t>навеска замка на чердачные и технические люки с установкой с</t>
  </si>
  <si>
    <t>навеска замка Итог</t>
  </si>
  <si>
    <t>монтаж деревянного дверного блока (коробка +2полотна) Итог</t>
  </si>
  <si>
    <t>монтаж деревянного дверного блока (коробка +2полот</t>
  </si>
  <si>
    <t>монтаж деревянного дверного блока (коробка +2полотна)</t>
  </si>
  <si>
    <t>замена врезки в квартире в полипропилене Итог</t>
  </si>
  <si>
    <t>замена врезки в квартире в полипропилене</t>
  </si>
  <si>
    <t>заделка штроб кирпичом б/у Итог</t>
  </si>
  <si>
    <t>заделка штроб кирпичом б/у</t>
  </si>
  <si>
    <t>демонтаж и монтаж водостока Итог</t>
  </si>
  <si>
    <t>демонтаж и монтаж водостока</t>
  </si>
  <si>
    <t>восстанов. бетонных поверхн. на бетонных ступеней, обрамл-е Итог</t>
  </si>
  <si>
    <t>восстанов. бетонных поверхн. на бетонных ступеней,</t>
  </si>
  <si>
    <t>восстанов. бетонных поверхн. на бетонных ступеней, обрамл-е</t>
  </si>
  <si>
    <t>Электрическая энергия,потр.при содержании.общегоимущ.в МКД 3 Итог</t>
  </si>
  <si>
    <t>Электрическая энергия,потр.при содержании.общегоим</t>
  </si>
  <si>
    <t>Электрическая энергия,потр.при содержании.общегоимущ.в МКД 3</t>
  </si>
  <si>
    <t>Электрическая энергия потр. при содержании общего имущ. в МК Итог</t>
  </si>
  <si>
    <t>Холодная вода,потр. при содер.общ.имущ.МКД 3,4 кв.2018г 1-5 Итог</t>
  </si>
  <si>
    <t>Холодная вода,потр. при содер.общ.имущ.МКД 3,4 кв.</t>
  </si>
  <si>
    <t>Холодная вода,потр. при содер.общ.имущ.МКД 3,4 кв.2018г 1-5</t>
  </si>
  <si>
    <t>Холодная вода (ОДН) 1,2 кв. 2018 г. к=0,6;0,8 Итог</t>
  </si>
  <si>
    <t>Холодная вода (ОДН) 1,2 кв. 2018 г. к=0,6;0,8</t>
  </si>
  <si>
    <t>Утепление труб Итог</t>
  </si>
  <si>
    <t>Утепление труб</t>
  </si>
  <si>
    <t>Устройство металлических лестничных ограждений 3 м. Итог</t>
  </si>
  <si>
    <t>Устройство металлических лестничных ограждений 3 м</t>
  </si>
  <si>
    <t>Устройство металлических лестничных ограждений 3 м.</t>
  </si>
  <si>
    <t>Установка почтовых ящиков 4х секционных Итог</t>
  </si>
  <si>
    <t>Установка почтовых ящиков 4х секционных</t>
  </si>
  <si>
    <t>Управлением жил. фонд 1,2 кв. 2018 г. 0,6;0,8;0,85;0,9;1 Итог</t>
  </si>
  <si>
    <t>Управлением жил. фонд 1,2 кв. 2018 г. 0,6;0,8;0,85</t>
  </si>
  <si>
    <t>Управлением жил. фонд 1,2 кв. 2018 г. 0,6;0,8;0,85;0,9;1</t>
  </si>
  <si>
    <t>Управление жилым фондом 3,4 кв. 2018 г. 0,6;0,8;0,85;0,9;1 Итог</t>
  </si>
  <si>
    <t>Управление жилым фондом 3,4 кв. 2018 г. 0,6;0,8;0,</t>
  </si>
  <si>
    <t>Управление жилым фондом 3,4 кв. 2018 г. 0,6;0,8;0,85;0,9;1</t>
  </si>
  <si>
    <t>Уборка придомовой территории 3,4 кв. 2018 г.К=0,8 Итог</t>
  </si>
  <si>
    <t>Уборка придомовой территории 3,4 кв. 2018 г.К=0,8</t>
  </si>
  <si>
    <t>Уборка придомовой территории 1,2 кв. 2018 г. коэф. 0,8 Итог</t>
  </si>
  <si>
    <t>Уборка придомовой территории 1,2 кв. 2018 г. коэф.</t>
  </si>
  <si>
    <t>Уборка придомовой территории 1,2 кв. 2018 г. коэф. 0,8</t>
  </si>
  <si>
    <t>Уборка МОП 3,4 кв. 2018г. К=0,8 Итог</t>
  </si>
  <si>
    <t>Уборка МОП 3,4 кв. 2018г. К=0,8</t>
  </si>
  <si>
    <t>Уборка МОП 1,2 кв. 2018 г. коэф. 0,8 Итог</t>
  </si>
  <si>
    <t>Уборка МОП 1,2 кв. 2018 г. коэф. 0,8</t>
  </si>
  <si>
    <t>Тех.обслуживание газового оборудования.К= 0,6;0,8;0,9,1 (3,4 Итог</t>
  </si>
  <si>
    <t>Тех.обслуживание газового оборудования.К= 0,6;0,8;</t>
  </si>
  <si>
    <t>Тех.обслуживание газового оборудования.К= 0,6;0,8;0,9,1 (3,4</t>
  </si>
  <si>
    <t>ТО газового оборудования к=0,6;0,8;0,85;0,9;1( 1,2 кв. 2018 Итог</t>
  </si>
  <si>
    <t>ТО газового оборудования к=0,6;0,8;0,85;0,9;1( 1,2</t>
  </si>
  <si>
    <t>ТО газового оборудования к=0,6;0,8;0,85;0,9;1( 1,2 кв. 2018</t>
  </si>
  <si>
    <t>Содержание ДРС 3,4 кв. 2018 г. к=0,8 Итог</t>
  </si>
  <si>
    <t>Содержание ДРС 3,4 кв. 2018 г. к=0,8</t>
  </si>
  <si>
    <t>Содержание ДРС 1,2 кв. 2018 г. коэф. 0,8 Итог</t>
  </si>
  <si>
    <t>Содержание ДРС 1,2 кв. 2018 г. коэф. 0,8</t>
  </si>
  <si>
    <t>Ремонт лавочек Итог</t>
  </si>
  <si>
    <t>Ремонт лавочек</t>
  </si>
  <si>
    <t>Ремонт дверных полотен Итог</t>
  </si>
  <si>
    <t>Ремонт вентиляции Итог</t>
  </si>
  <si>
    <t>Ремонт вентиляции</t>
  </si>
  <si>
    <t>Ремонт вентилей д.20-32 Итог</t>
  </si>
  <si>
    <t>Ремонт вентилей д.20-32</t>
  </si>
  <si>
    <t>Прочистка вентшахты с разборкой Итог</t>
  </si>
  <si>
    <t>Прочистка вентшахты с разборкой</t>
  </si>
  <si>
    <t>Протяжка контактов на электроприборах (выкл., эл. счетчиков, Итог</t>
  </si>
  <si>
    <t>Протяжка контактов на электроприборах (выкл., эл.</t>
  </si>
  <si>
    <t>Протяжка контактов на электроприборах (выкл., эл. счетчиков,</t>
  </si>
  <si>
    <t>Подключение системы отопления Итог</t>
  </si>
  <si>
    <t>Перезапуск (удаление воздуха) стояков отопления Итог</t>
  </si>
  <si>
    <t>1 раз</t>
  </si>
  <si>
    <t>Перезапуск (удаление воздуха) стояков отопления</t>
  </si>
  <si>
    <t>Очистка канализационной сети Итог</t>
  </si>
  <si>
    <t>Очистка канализационной сети</t>
  </si>
  <si>
    <t>Орг-ция мест накоп.ртуть содерж-х ламп 3,4 кв.2018 г.К=0,6;0 Итог</t>
  </si>
  <si>
    <t>Орг-ция мест накоп.ртуть содерж-х ламп 3,4 кв.2018</t>
  </si>
  <si>
    <t>Орг-ция мест накоп.ртуть содерж-х ламп 3,4 кв.2018 г.К=0,6;0</t>
  </si>
  <si>
    <t>Орг-ция мест накоп. ртуть содержащих ламп 1,2 кв. 2018 г. к= Итог</t>
  </si>
  <si>
    <t>Орг-ция мест накоп. ртуть содержащих ламп 1,2 кв.</t>
  </si>
  <si>
    <t>Орг-ция мест накоп. ртуть содержащих ламп 1,2 кв. 2018 г. к=</t>
  </si>
  <si>
    <t>Замена электропатрона (при закрытой арматуре) с материалом Итог</t>
  </si>
  <si>
    <t>Замена электропатрона (при закрытой арматуре) с ма</t>
  </si>
  <si>
    <t>Замена электропатрона (при закрытой арматуре) с материалом</t>
  </si>
  <si>
    <t>Закрытие и открытие стояков Итог</t>
  </si>
  <si>
    <t>Дератизация Итог</t>
  </si>
  <si>
    <t>Дератизация</t>
  </si>
  <si>
    <t>Горячая. вода,потр.при содер.общ.имущ. в МКД 2018г. 3,4 кв. Итог</t>
  </si>
  <si>
    <t>Горячая. вода,потр.при содер.общ.имущ. в МКД 2018г</t>
  </si>
  <si>
    <t>Горячая. вода,потр.при содер.общ.имущ. в МКД 2018г. 3,4 кв.</t>
  </si>
  <si>
    <t>Горячая вода (ОДН) 1,2 кв. 2018 г. к=0,8 Итог</t>
  </si>
  <si>
    <t>Горячая вода (ОДН) 1,2 кв. 2018 г. к=0,8</t>
  </si>
  <si>
    <t>Выезд а/машины по заявке Итог</t>
  </si>
  <si>
    <t>выезд</t>
  </si>
  <si>
    <t>Выезд а/машины по заявке</t>
  </si>
  <si>
    <t>Вывоз ТКО 3,4 кв. 2018г. К=0,6;0,8;0,85;0,9;1 Итог</t>
  </si>
  <si>
    <t>Вывоз ТКО 3,4 кв. 2018г. К=0,6;0,8;0,85;0,9;1</t>
  </si>
  <si>
    <t>Вывоз ТКО 1,2 кв. 2018 г. коэф. 0,6;0,8;0,85;0,9;1 Итог</t>
  </si>
  <si>
    <t>Вывоз ТКО 1,2 кв. 2018 г. коэф. 0,6;0,8;0,85;0,9;1</t>
  </si>
  <si>
    <t>Кол-во</t>
  </si>
  <si>
    <t>Ед.изм</t>
  </si>
  <si>
    <t>Сумма</t>
  </si>
  <si>
    <t>Наименование работ</t>
  </si>
  <si>
    <t xml:space="preserve">По адресу СЕЛЕНГИНСКАЯ ул. д.11                                        </t>
  </si>
  <si>
    <t xml:space="preserve">Накопительная по работам за период c  01.01.2018 по  31.12.2018 г.                                                                                   </t>
  </si>
  <si>
    <t>Всего расходов по дому за 2018 г.</t>
  </si>
  <si>
    <t>Всего расходов по дому с НДС за 2018 г.</t>
  </si>
  <si>
    <t>Конечное сальдо по дому на 31.12.2018 г.</t>
  </si>
  <si>
    <t>Доходы по дому:</t>
  </si>
  <si>
    <t>Конечное сальдо с учетом дебиторской задолженности (переплаты) на 31.12.2018 г.</t>
  </si>
  <si>
    <t>Дебиторская задолженность (переплата) на 31.12.2018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</si>
</sst>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4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 applyAlignment="1">
      <alignment horizontal="center" vertical="center"/>
    </xf>
    <xf numFmtId="43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 wrapText="1"/>
    </xf>
    <xf numFmtId="0" fontId="4" fillId="0" borderId="0" xfId="0" applyFont="1" applyFill="1"/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4" fillId="0" borderId="2" xfId="3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8" fillId="0" borderId="0" xfId="0" applyFont="1" applyFill="1"/>
    <xf numFmtId="0" fontId="9" fillId="0" borderId="0" xfId="0" applyFont="1" applyFill="1" applyAlignment="1">
      <alignment horizontal="left" vertical="center"/>
    </xf>
    <xf numFmtId="164" fontId="8" fillId="0" borderId="0" xfId="0" applyNumberFormat="1" applyFont="1" applyFill="1" applyAlignment="1">
      <alignment horizontal="center" vertical="center"/>
    </xf>
    <xf numFmtId="43" fontId="8" fillId="0" borderId="0" xfId="3" applyFont="1" applyFill="1" applyAlignment="1">
      <alignment horizontal="center" vertical="center"/>
    </xf>
    <xf numFmtId="43" fontId="4" fillId="0" borderId="2" xfId="3" applyFont="1" applyFill="1" applyBorder="1" applyAlignment="1">
      <alignment vertical="center"/>
    </xf>
    <xf numFmtId="43" fontId="4" fillId="0" borderId="2" xfId="3" applyFont="1" applyFill="1" applyBorder="1" applyAlignment="1"/>
    <xf numFmtId="43" fontId="6" fillId="0" borderId="2" xfId="3" applyFont="1" applyFill="1" applyBorder="1" applyAlignment="1">
      <alignment vertical="center"/>
    </xf>
    <xf numFmtId="43" fontId="2" fillId="0" borderId="0" xfId="3" applyFont="1" applyFill="1" applyAlignment="1">
      <alignment vertical="center"/>
    </xf>
    <xf numFmtId="0" fontId="10" fillId="0" borderId="2" xfId="1" applyFont="1" applyFill="1" applyBorder="1" applyAlignment="1">
      <alignment horizontal="left" vertical="center"/>
    </xf>
    <xf numFmtId="164" fontId="10" fillId="0" borderId="2" xfId="1" applyNumberFormat="1" applyFont="1" applyFill="1" applyBorder="1" applyAlignment="1">
      <alignment horizontal="center" vertical="center" wrapText="1"/>
    </xf>
    <xf numFmtId="43" fontId="10" fillId="0" borderId="2" xfId="3" applyFont="1" applyFill="1" applyBorder="1" applyAlignment="1">
      <alignment vertical="center" wrapText="1"/>
    </xf>
    <xf numFmtId="0" fontId="11" fillId="0" borderId="2" xfId="2" applyFont="1" applyFill="1" applyBorder="1" applyAlignment="1" applyProtection="1">
      <alignment horizontal="center" vertical="center"/>
    </xf>
    <xf numFmtId="43" fontId="10" fillId="0" borderId="2" xfId="3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164" fontId="12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43" fontId="12" fillId="0" borderId="2" xfId="3" applyFont="1" applyFill="1" applyBorder="1" applyAlignment="1">
      <alignment horizontal="center" vertical="center"/>
    </xf>
    <xf numFmtId="43" fontId="10" fillId="0" borderId="2" xfId="3" applyFont="1" applyFill="1" applyBorder="1" applyAlignment="1">
      <alignment vertical="center"/>
    </xf>
    <xf numFmtId="43" fontId="12" fillId="0" borderId="2" xfId="3" applyFont="1" applyFill="1" applyBorder="1" applyAlignment="1">
      <alignment vertical="center" wrapText="1"/>
    </xf>
    <xf numFmtId="43" fontId="4" fillId="0" borderId="2" xfId="3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left" vertical="center"/>
    </xf>
    <xf numFmtId="164" fontId="12" fillId="0" borderId="2" xfId="1" applyNumberFormat="1" applyFont="1" applyFill="1" applyBorder="1" applyAlignment="1">
      <alignment horizontal="center" vertical="center" wrapText="1"/>
    </xf>
    <xf numFmtId="0" fontId="0" fillId="0" borderId="4" xfId="0" applyFill="1" applyBorder="1"/>
    <xf numFmtId="0" fontId="13" fillId="0" borderId="4" xfId="0" applyFont="1" applyFill="1" applyBorder="1"/>
    <xf numFmtId="0" fontId="13" fillId="0" borderId="4" xfId="0" applyNumberFormat="1" applyFont="1" applyFill="1" applyBorder="1"/>
    <xf numFmtId="0" fontId="13" fillId="0" borderId="4" xfId="0" applyFont="1" applyFill="1" applyBorder="1" applyAlignment="1">
      <alignment horizontal="center" vertical="center" wrapText="1"/>
    </xf>
    <xf numFmtId="0" fontId="0" fillId="3" borderId="4" xfId="0" applyFill="1" applyBorder="1"/>
    <xf numFmtId="0" fontId="0" fillId="3" borderId="0" xfId="0" applyFill="1"/>
    <xf numFmtId="0" fontId="0" fillId="0" borderId="0" xfId="0" applyFill="1"/>
    <xf numFmtId="0" fontId="4" fillId="0" borderId="2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3" fontId="8" fillId="0" borderId="3" xfId="3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workbookViewId="0">
      <selection activeCell="A9" sqref="A9"/>
    </sheetView>
  </sheetViews>
  <sheetFormatPr defaultRowHeight="15" outlineLevelRow="2"/>
  <cols>
    <col min="1" max="1" width="64.7109375" style="19" customWidth="1"/>
    <col min="2" max="2" width="15.5703125" style="2" hidden="1" customWidth="1"/>
    <col min="3" max="3" width="20.42578125" style="29" customWidth="1"/>
    <col min="4" max="4" width="12.140625" style="4" customWidth="1"/>
    <col min="5" max="5" width="26.28515625" style="3" customWidth="1"/>
    <col min="6" max="6" width="0" style="1" hidden="1" customWidth="1"/>
    <col min="7" max="16384" width="9.140625" style="1"/>
  </cols>
  <sheetData>
    <row r="1" spans="1:5" s="22" customFormat="1" ht="66.75" customHeight="1">
      <c r="A1" s="53" t="s">
        <v>10</v>
      </c>
      <c r="B1" s="53"/>
      <c r="C1" s="53"/>
      <c r="D1" s="53"/>
      <c r="E1" s="53"/>
    </row>
    <row r="2" spans="1:5" s="22" customFormat="1" ht="15.75">
      <c r="A2" s="23" t="s">
        <v>43</v>
      </c>
      <c r="B2" s="24" t="s">
        <v>36</v>
      </c>
      <c r="C2" s="55" t="s">
        <v>46</v>
      </c>
      <c r="D2" s="55"/>
      <c r="E2" s="25"/>
    </row>
    <row r="3" spans="1:5" ht="57">
      <c r="A3" s="30" t="s">
        <v>3</v>
      </c>
      <c r="B3" s="31" t="s">
        <v>0</v>
      </c>
      <c r="C3" s="32" t="s">
        <v>37</v>
      </c>
      <c r="D3" s="33" t="s">
        <v>1</v>
      </c>
      <c r="E3" s="34" t="s">
        <v>2</v>
      </c>
    </row>
    <row r="4" spans="1:5">
      <c r="A4" s="30" t="s">
        <v>47</v>
      </c>
      <c r="B4" s="31"/>
      <c r="C4" s="32">
        <v>759882.61939999997</v>
      </c>
      <c r="D4" s="33"/>
      <c r="E4" s="34"/>
    </row>
    <row r="5" spans="1:5">
      <c r="A5" s="56" t="s">
        <v>177</v>
      </c>
      <c r="B5" s="57"/>
      <c r="C5" s="57"/>
      <c r="D5" s="57"/>
      <c r="E5" s="58"/>
    </row>
    <row r="6" spans="1:5">
      <c r="A6" s="30" t="s">
        <v>48</v>
      </c>
      <c r="B6" s="31"/>
      <c r="C6" s="32">
        <v>849707.27</v>
      </c>
      <c r="D6" s="33"/>
      <c r="E6" s="34"/>
    </row>
    <row r="7" spans="1:5">
      <c r="A7" s="30" t="s">
        <v>49</v>
      </c>
      <c r="B7" s="31"/>
      <c r="C7" s="32">
        <v>837218.95</v>
      </c>
      <c r="D7" s="33"/>
      <c r="E7" s="34"/>
    </row>
    <row r="8" spans="1:5">
      <c r="A8" s="30" t="s">
        <v>179</v>
      </c>
      <c r="B8" s="31"/>
      <c r="C8" s="32">
        <f>C7-C6</f>
        <v>-12488.320000000065</v>
      </c>
      <c r="D8" s="33"/>
      <c r="E8" s="34"/>
    </row>
    <row r="9" spans="1:5">
      <c r="A9" s="30" t="s">
        <v>11</v>
      </c>
      <c r="B9" s="31"/>
      <c r="C9" s="32">
        <f>C11+C10</f>
        <v>83778.299999999988</v>
      </c>
      <c r="D9" s="33"/>
      <c r="E9" s="34"/>
    </row>
    <row r="10" spans="1:5">
      <c r="A10" s="42" t="s">
        <v>44</v>
      </c>
      <c r="B10" s="43"/>
      <c r="C10" s="40">
        <v>70234.62</v>
      </c>
      <c r="D10" s="33"/>
      <c r="E10" s="38"/>
    </row>
    <row r="11" spans="1:5">
      <c r="A11" s="42" t="s">
        <v>12</v>
      </c>
      <c r="B11" s="43"/>
      <c r="C11" s="40">
        <f>600*12+528.64*12</f>
        <v>13543.68</v>
      </c>
      <c r="D11" s="33"/>
      <c r="E11" s="38"/>
    </row>
    <row r="12" spans="1:5">
      <c r="A12" s="35" t="s">
        <v>50</v>
      </c>
      <c r="B12" s="36"/>
      <c r="C12" s="39">
        <f>C6+C9</f>
        <v>933485.57000000007</v>
      </c>
      <c r="D12" s="37"/>
      <c r="E12" s="38"/>
    </row>
    <row r="13" spans="1:5">
      <c r="A13" s="54" t="s">
        <v>13</v>
      </c>
      <c r="B13" s="54"/>
      <c r="C13" s="54"/>
      <c r="D13" s="54"/>
      <c r="E13" s="54"/>
    </row>
    <row r="14" spans="1:5" ht="15.75" thickBot="1">
      <c r="A14" s="9" t="s">
        <v>16</v>
      </c>
      <c r="B14" s="6" t="e">
        <f>#REF!</f>
        <v>#REF!</v>
      </c>
      <c r="C14" s="26">
        <f>C15+C16</f>
        <v>135481.29999999999</v>
      </c>
      <c r="D14" s="8"/>
      <c r="E14" s="7"/>
    </row>
    <row r="15" spans="1:5" s="50" customFormat="1" ht="15.75" outlineLevel="2" thickBot="1">
      <c r="A15" s="44" t="s">
        <v>106</v>
      </c>
      <c r="B15" s="44" t="s">
        <v>105</v>
      </c>
      <c r="C15" s="44">
        <v>70127.179999999993</v>
      </c>
      <c r="D15" s="52" t="s">
        <v>5</v>
      </c>
      <c r="E15" s="52">
        <v>18357.900000000001</v>
      </c>
    </row>
    <row r="16" spans="1:5" s="50" customFormat="1" ht="15.75" outlineLevel="2" thickBot="1">
      <c r="A16" s="44" t="s">
        <v>103</v>
      </c>
      <c r="B16" s="44" t="s">
        <v>102</v>
      </c>
      <c r="C16" s="44">
        <v>65354.12</v>
      </c>
      <c r="D16" s="52" t="s">
        <v>5</v>
      </c>
      <c r="E16" s="52">
        <v>18357.900000000001</v>
      </c>
    </row>
    <row r="17" spans="1:5" ht="29.25" thickBot="1">
      <c r="A17" s="9" t="s">
        <v>17</v>
      </c>
      <c r="B17" s="6" t="str">
        <f>B19</f>
        <v>Уборка МОП 3,4 кв. 2018г. К=0,8</v>
      </c>
      <c r="C17" s="26">
        <f>C19+C18</f>
        <v>47547.3</v>
      </c>
      <c r="D17" s="8"/>
      <c r="E17" s="7"/>
    </row>
    <row r="18" spans="1:5" s="50" customFormat="1" ht="15.75" outlineLevel="2" thickBot="1">
      <c r="A18" s="44" t="s">
        <v>115</v>
      </c>
      <c r="B18" s="44" t="s">
        <v>115</v>
      </c>
      <c r="C18" s="44">
        <v>22763.82</v>
      </c>
      <c r="D18" s="52" t="s">
        <v>5</v>
      </c>
      <c r="E18" s="52">
        <v>18357.900000000001</v>
      </c>
    </row>
    <row r="19" spans="1:5" s="50" customFormat="1" ht="15.75" outlineLevel="2" thickBot="1">
      <c r="A19" s="44" t="s">
        <v>113</v>
      </c>
      <c r="B19" s="44" t="s">
        <v>113</v>
      </c>
      <c r="C19" s="44">
        <v>24783.48</v>
      </c>
      <c r="D19" s="52" t="s">
        <v>5</v>
      </c>
      <c r="E19" s="52">
        <v>15298.45</v>
      </c>
    </row>
    <row r="20" spans="1:5" ht="15.75" thickBot="1">
      <c r="A20" s="9" t="s">
        <v>18</v>
      </c>
      <c r="B20" s="10" t="e">
        <f>B21+B22</f>
        <v>#VALUE!</v>
      </c>
      <c r="C20" s="26">
        <f>C21+C22</f>
        <v>86133.799999999988</v>
      </c>
      <c r="D20" s="11"/>
      <c r="E20" s="12"/>
    </row>
    <row r="21" spans="1:5" s="50" customFormat="1" ht="15.75" outlineLevel="2" thickBot="1">
      <c r="A21" s="44" t="s">
        <v>167</v>
      </c>
      <c r="B21" s="44" t="s">
        <v>167</v>
      </c>
      <c r="C21" s="44">
        <v>43255.199999999997</v>
      </c>
      <c r="D21" s="52" t="s">
        <v>19</v>
      </c>
      <c r="E21" s="52">
        <v>804</v>
      </c>
    </row>
    <row r="22" spans="1:5" s="50" customFormat="1" ht="15.75" outlineLevel="2" thickBot="1">
      <c r="A22" s="44" t="s">
        <v>165</v>
      </c>
      <c r="B22" s="44" t="s">
        <v>165</v>
      </c>
      <c r="C22" s="44">
        <v>42878.6</v>
      </c>
      <c r="D22" s="52" t="s">
        <v>19</v>
      </c>
      <c r="E22" s="52">
        <v>797</v>
      </c>
    </row>
    <row r="23" spans="1:5" ht="43.5" thickBot="1">
      <c r="A23" s="9" t="s">
        <v>20</v>
      </c>
      <c r="B23" s="6"/>
      <c r="C23" s="26">
        <f>SUM(C24:C29)</f>
        <v>15714.36</v>
      </c>
      <c r="D23" s="8"/>
      <c r="E23" s="7"/>
    </row>
    <row r="24" spans="1:5" s="50" customFormat="1" ht="15.75" outlineLevel="2" thickBot="1">
      <c r="A24" s="44" t="s">
        <v>160</v>
      </c>
      <c r="B24" s="44" t="s">
        <v>160</v>
      </c>
      <c r="C24" s="44">
        <v>1468.64</v>
      </c>
      <c r="D24" s="52" t="s">
        <v>5</v>
      </c>
      <c r="E24" s="52">
        <v>18357.900000000001</v>
      </c>
    </row>
    <row r="25" spans="1:5" s="50" customFormat="1" ht="15.75" outlineLevel="2" thickBot="1">
      <c r="A25" s="44" t="s">
        <v>158</v>
      </c>
      <c r="B25" s="44" t="s">
        <v>157</v>
      </c>
      <c r="C25" s="44">
        <v>1652.21</v>
      </c>
      <c r="D25" s="52" t="s">
        <v>5</v>
      </c>
      <c r="E25" s="52">
        <v>18357.900000000001</v>
      </c>
    </row>
    <row r="26" spans="1:5" s="50" customFormat="1" ht="15.75" outlineLevel="2" thickBot="1">
      <c r="A26" s="44" t="s">
        <v>93</v>
      </c>
      <c r="B26" s="44" t="s">
        <v>93</v>
      </c>
      <c r="C26" s="44">
        <v>1395.2</v>
      </c>
      <c r="D26" s="52" t="s">
        <v>5</v>
      </c>
      <c r="E26" s="52">
        <v>18357.900000000001</v>
      </c>
    </row>
    <row r="27" spans="1:5" s="50" customFormat="1" ht="15.75" outlineLevel="2" thickBot="1">
      <c r="A27" s="44" t="s">
        <v>91</v>
      </c>
      <c r="B27" s="44" t="s">
        <v>90</v>
      </c>
      <c r="C27" s="44">
        <v>1468.63</v>
      </c>
      <c r="D27" s="52" t="s">
        <v>5</v>
      </c>
      <c r="E27" s="52">
        <v>18357.900000000001</v>
      </c>
    </row>
    <row r="28" spans="1:5" s="50" customFormat="1" ht="15.75" outlineLevel="2" thickBot="1">
      <c r="A28" s="44" t="s">
        <v>21</v>
      </c>
      <c r="B28" s="44" t="s">
        <v>22</v>
      </c>
      <c r="C28" s="44">
        <v>2570.1</v>
      </c>
      <c r="D28" s="52" t="s">
        <v>5</v>
      </c>
      <c r="E28" s="52">
        <v>18357.900000000001</v>
      </c>
    </row>
    <row r="29" spans="1:5" s="50" customFormat="1" ht="15.75" outlineLevel="2" thickBot="1">
      <c r="A29" s="44" t="s">
        <v>87</v>
      </c>
      <c r="B29" s="44" t="s">
        <v>86</v>
      </c>
      <c r="C29" s="44">
        <v>7159.58</v>
      </c>
      <c r="D29" s="52" t="s">
        <v>5</v>
      </c>
      <c r="E29" s="52">
        <v>18357.900000000001</v>
      </c>
    </row>
    <row r="30" spans="1:5" ht="43.5" outlineLevel="1" thickBot="1">
      <c r="A30" s="9" t="s">
        <v>23</v>
      </c>
      <c r="B30" s="20"/>
      <c r="C30" s="27">
        <f>SUM(C31:C42)</f>
        <v>31295.03</v>
      </c>
      <c r="D30" s="21"/>
      <c r="E30" s="21"/>
    </row>
    <row r="31" spans="1:5" s="50" customFormat="1" ht="15.75" outlineLevel="2" thickBot="1">
      <c r="A31" s="44" t="s">
        <v>152</v>
      </c>
      <c r="B31" s="44" t="s">
        <v>151</v>
      </c>
      <c r="C31" s="44">
        <v>215.6</v>
      </c>
      <c r="D31" s="52" t="s">
        <v>6</v>
      </c>
      <c r="E31" s="52">
        <v>1</v>
      </c>
    </row>
    <row r="32" spans="1:5" s="50" customFormat="1" ht="15.75" outlineLevel="2" thickBot="1">
      <c r="A32" s="44" t="s">
        <v>137</v>
      </c>
      <c r="B32" s="44" t="s">
        <v>136</v>
      </c>
      <c r="C32" s="44">
        <v>550.20000000000005</v>
      </c>
      <c r="D32" s="52" t="s">
        <v>6</v>
      </c>
      <c r="E32" s="52">
        <v>2</v>
      </c>
    </row>
    <row r="33" spans="1:6" s="50" customFormat="1" ht="15.75" outlineLevel="2" thickBot="1">
      <c r="A33" s="44" t="s">
        <v>45</v>
      </c>
      <c r="B33" s="44" t="s">
        <v>45</v>
      </c>
      <c r="C33" s="44">
        <v>1040.02</v>
      </c>
      <c r="D33" s="52" t="s">
        <v>6</v>
      </c>
      <c r="E33" s="52">
        <v>2</v>
      </c>
    </row>
    <row r="34" spans="1:6" s="50" customFormat="1" ht="15.75" outlineLevel="2" thickBot="1">
      <c r="A34" s="44" t="s">
        <v>15</v>
      </c>
      <c r="B34" s="44" t="s">
        <v>15</v>
      </c>
      <c r="C34" s="44">
        <v>1426.48</v>
      </c>
      <c r="D34" s="52" t="s">
        <v>5</v>
      </c>
      <c r="E34" s="52">
        <v>2.1</v>
      </c>
    </row>
    <row r="35" spans="1:6" s="50" customFormat="1" ht="15.75" outlineLevel="2" thickBot="1">
      <c r="A35" s="44" t="s">
        <v>100</v>
      </c>
      <c r="B35" s="44" t="s">
        <v>100</v>
      </c>
      <c r="C35" s="44">
        <v>10540.8</v>
      </c>
      <c r="D35" s="52" t="s">
        <v>6</v>
      </c>
      <c r="E35" s="52">
        <v>5</v>
      </c>
    </row>
    <row r="36" spans="1:6" s="50" customFormat="1" ht="15.75" outlineLevel="2" thickBot="1">
      <c r="A36" s="44" t="s">
        <v>98</v>
      </c>
      <c r="B36" s="44" t="s">
        <v>97</v>
      </c>
      <c r="C36" s="44">
        <v>3565.12</v>
      </c>
      <c r="D36" s="52" t="s">
        <v>6</v>
      </c>
      <c r="E36" s="52">
        <v>1</v>
      </c>
    </row>
    <row r="37" spans="1:6" s="50" customFormat="1" ht="15.75" outlineLevel="2" thickBot="1">
      <c r="A37" s="44" t="s">
        <v>84</v>
      </c>
      <c r="B37" s="44" t="s">
        <v>83</v>
      </c>
      <c r="C37" s="44">
        <v>414.04</v>
      </c>
      <c r="D37" s="52" t="s">
        <v>6</v>
      </c>
      <c r="E37" s="52">
        <v>1</v>
      </c>
    </row>
    <row r="38" spans="1:6" s="50" customFormat="1" ht="15.75" outlineLevel="2" thickBot="1">
      <c r="A38" s="44" t="s">
        <v>81</v>
      </c>
      <c r="B38" s="44" t="s">
        <v>81</v>
      </c>
      <c r="C38" s="44">
        <v>8812.44</v>
      </c>
      <c r="D38" s="52" t="s">
        <v>39</v>
      </c>
      <c r="E38" s="52">
        <v>12</v>
      </c>
    </row>
    <row r="39" spans="1:6" s="50" customFormat="1" ht="15.75" outlineLevel="2" thickBot="1">
      <c r="A39" s="44" t="s">
        <v>75</v>
      </c>
      <c r="B39" s="44" t="s">
        <v>74</v>
      </c>
      <c r="C39" s="44">
        <v>2980.2</v>
      </c>
      <c r="D39" s="52" t="s">
        <v>5</v>
      </c>
      <c r="E39" s="52">
        <v>2.4</v>
      </c>
    </row>
    <row r="40" spans="1:6" s="50" customFormat="1" ht="15.75" outlineLevel="2" thickBot="1">
      <c r="A40" s="44" t="s">
        <v>42</v>
      </c>
      <c r="B40" s="44" t="s">
        <v>42</v>
      </c>
      <c r="C40" s="44">
        <v>607.30999999999995</v>
      </c>
      <c r="D40" s="52" t="s">
        <v>6</v>
      </c>
      <c r="E40" s="52">
        <v>1</v>
      </c>
    </row>
    <row r="41" spans="1:6" s="50" customFormat="1" ht="15.75" outlineLevel="2" thickBot="1">
      <c r="A41" s="44" t="s">
        <v>71</v>
      </c>
      <c r="B41" s="44" t="s">
        <v>70</v>
      </c>
      <c r="C41" s="44">
        <v>796.91</v>
      </c>
      <c r="D41" s="52" t="s">
        <v>6</v>
      </c>
      <c r="E41" s="52">
        <v>1</v>
      </c>
    </row>
    <row r="42" spans="1:6" s="50" customFormat="1" ht="15.75" outlineLevel="2" thickBot="1">
      <c r="A42" s="44" t="s">
        <v>60</v>
      </c>
      <c r="B42" s="44" t="s">
        <v>60</v>
      </c>
      <c r="C42" s="44">
        <v>345.91</v>
      </c>
      <c r="D42" s="52" t="s">
        <v>6</v>
      </c>
      <c r="E42" s="52">
        <v>1</v>
      </c>
    </row>
    <row r="43" spans="1:6" ht="43.5" thickBot="1">
      <c r="A43" s="9" t="s">
        <v>24</v>
      </c>
      <c r="B43" s="6">
        <f>SUM(B44:B51)</f>
        <v>0</v>
      </c>
      <c r="C43" s="26">
        <f>SUM(C44:C59)</f>
        <v>18023.650000000001</v>
      </c>
      <c r="D43" s="8"/>
      <c r="E43" s="7"/>
      <c r="F43" s="13" t="s">
        <v>4</v>
      </c>
    </row>
    <row r="44" spans="1:6" s="50" customFormat="1" ht="15.75" outlineLevel="2" thickBot="1">
      <c r="A44" s="44" t="s">
        <v>163</v>
      </c>
      <c r="B44" s="44" t="s">
        <v>163</v>
      </c>
      <c r="C44" s="44">
        <v>484.53</v>
      </c>
      <c r="D44" s="52" t="s">
        <v>162</v>
      </c>
      <c r="E44" s="52">
        <v>1</v>
      </c>
    </row>
    <row r="45" spans="1:6" s="50" customFormat="1" ht="15.75" outlineLevel="2" thickBot="1">
      <c r="A45" s="44" t="s">
        <v>25</v>
      </c>
      <c r="B45" s="44" t="s">
        <v>25</v>
      </c>
      <c r="C45" s="44">
        <v>5665.52</v>
      </c>
      <c r="D45" s="52" t="s">
        <v>26</v>
      </c>
      <c r="E45" s="52">
        <v>7</v>
      </c>
    </row>
    <row r="46" spans="1:6" s="50" customFormat="1" ht="15.75" outlineLevel="2" thickBot="1">
      <c r="A46" s="44" t="s">
        <v>143</v>
      </c>
      <c r="B46" s="44" t="s">
        <v>143</v>
      </c>
      <c r="C46" s="44">
        <v>842.1</v>
      </c>
      <c r="D46" s="52" t="s">
        <v>7</v>
      </c>
      <c r="E46" s="52">
        <v>3</v>
      </c>
    </row>
    <row r="47" spans="1:6" s="50" customFormat="1" ht="15.75" outlineLevel="2" thickBot="1">
      <c r="A47" s="44" t="s">
        <v>141</v>
      </c>
      <c r="B47" s="44" t="s">
        <v>141</v>
      </c>
      <c r="C47" s="44">
        <v>149.86000000000001</v>
      </c>
      <c r="D47" s="52" t="s">
        <v>140</v>
      </c>
      <c r="E47" s="52">
        <v>1</v>
      </c>
    </row>
    <row r="48" spans="1:6" s="50" customFormat="1" ht="15.75" outlineLevel="2" thickBot="1">
      <c r="A48" s="44" t="s">
        <v>38</v>
      </c>
      <c r="B48" s="44" t="s">
        <v>38</v>
      </c>
      <c r="C48" s="44">
        <v>289.19</v>
      </c>
      <c r="D48" s="52" t="s">
        <v>6</v>
      </c>
      <c r="E48" s="52">
        <v>1</v>
      </c>
    </row>
    <row r="49" spans="1:5" s="50" customFormat="1" ht="15.75" outlineLevel="2" thickBot="1">
      <c r="A49" s="44" t="s">
        <v>132</v>
      </c>
      <c r="B49" s="44" t="s">
        <v>132</v>
      </c>
      <c r="C49" s="44">
        <v>383.63</v>
      </c>
      <c r="D49" s="52" t="s">
        <v>6</v>
      </c>
      <c r="E49" s="52">
        <v>1</v>
      </c>
    </row>
    <row r="50" spans="1:5" s="50" customFormat="1" ht="15.75" outlineLevel="2" thickBot="1">
      <c r="A50" s="44" t="s">
        <v>95</v>
      </c>
      <c r="B50" s="44" t="s">
        <v>95</v>
      </c>
      <c r="C50" s="44">
        <v>162.82</v>
      </c>
      <c r="D50" s="52" t="s">
        <v>7</v>
      </c>
      <c r="E50" s="52">
        <v>2</v>
      </c>
    </row>
    <row r="51" spans="1:5" s="50" customFormat="1" ht="15.75" outlineLevel="2" thickBot="1">
      <c r="A51" s="44" t="s">
        <v>79</v>
      </c>
      <c r="B51" s="44" t="s">
        <v>79</v>
      </c>
      <c r="C51" s="44">
        <v>187.85</v>
      </c>
      <c r="D51" s="52" t="s">
        <v>5</v>
      </c>
      <c r="E51" s="52">
        <v>0.3</v>
      </c>
    </row>
    <row r="52" spans="1:5" s="50" customFormat="1" ht="15.75" outlineLevel="2" thickBot="1">
      <c r="A52" s="44" t="s">
        <v>77</v>
      </c>
      <c r="B52" s="44" t="s">
        <v>77</v>
      </c>
      <c r="C52" s="44">
        <v>939.41</v>
      </c>
      <c r="D52" s="52" t="s">
        <v>6</v>
      </c>
      <c r="E52" s="52">
        <v>1</v>
      </c>
    </row>
    <row r="53" spans="1:5" s="50" customFormat="1" ht="15.75" outlineLevel="2" thickBot="1">
      <c r="A53" s="44" t="s">
        <v>40</v>
      </c>
      <c r="B53" s="44" t="s">
        <v>40</v>
      </c>
      <c r="C53" s="44">
        <v>810.42</v>
      </c>
      <c r="D53" s="52" t="s">
        <v>41</v>
      </c>
      <c r="E53" s="52">
        <v>3</v>
      </c>
    </row>
    <row r="54" spans="1:5" s="50" customFormat="1" ht="15.75" outlineLevel="2" thickBot="1">
      <c r="A54" s="44" t="s">
        <v>67</v>
      </c>
      <c r="B54" s="44" t="s">
        <v>67</v>
      </c>
      <c r="C54" s="44">
        <v>154.88</v>
      </c>
      <c r="D54" s="52" t="s">
        <v>6</v>
      </c>
      <c r="E54" s="52">
        <v>1</v>
      </c>
    </row>
    <row r="55" spans="1:5" s="50" customFormat="1" ht="15" customHeight="1" outlineLevel="2" thickBot="1">
      <c r="A55" s="44" t="s">
        <v>65</v>
      </c>
      <c r="B55" s="44" t="s">
        <v>65</v>
      </c>
      <c r="C55" s="44">
        <v>932.54</v>
      </c>
      <c r="D55" s="52" t="s">
        <v>64</v>
      </c>
      <c r="E55" s="52">
        <v>1</v>
      </c>
    </row>
    <row r="56" spans="1:5" s="50" customFormat="1" ht="15.75" outlineLevel="2" thickBot="1">
      <c r="A56" s="44" t="s">
        <v>62</v>
      </c>
      <c r="B56" s="44" t="s">
        <v>62</v>
      </c>
      <c r="C56" s="44">
        <v>1328.09</v>
      </c>
      <c r="D56" s="52" t="s">
        <v>6</v>
      </c>
      <c r="E56" s="52">
        <v>1</v>
      </c>
    </row>
    <row r="57" spans="1:5" s="50" customFormat="1" ht="15.75" outlineLevel="2" thickBot="1">
      <c r="A57" s="44" t="s">
        <v>58</v>
      </c>
      <c r="B57" s="44" t="s">
        <v>58</v>
      </c>
      <c r="C57" s="44">
        <v>3388</v>
      </c>
      <c r="D57" s="52" t="s">
        <v>5</v>
      </c>
      <c r="E57" s="52">
        <v>7</v>
      </c>
    </row>
    <row r="58" spans="1:5" s="50" customFormat="1" ht="15.75" outlineLevel="2" thickBot="1">
      <c r="A58" s="44" t="s">
        <v>56</v>
      </c>
      <c r="B58" s="44" t="s">
        <v>55</v>
      </c>
      <c r="C58" s="44">
        <v>1403.4</v>
      </c>
      <c r="D58" s="52" t="s">
        <v>7</v>
      </c>
      <c r="E58" s="52">
        <v>10</v>
      </c>
    </row>
    <row r="59" spans="1:5" s="50" customFormat="1" ht="15.75" outlineLevel="2" thickBot="1">
      <c r="A59" s="44" t="s">
        <v>53</v>
      </c>
      <c r="B59" s="44" t="s">
        <v>53</v>
      </c>
      <c r="C59" s="44">
        <v>901.41</v>
      </c>
      <c r="D59" s="52" t="s">
        <v>6</v>
      </c>
      <c r="E59" s="52">
        <v>0</v>
      </c>
    </row>
    <row r="60" spans="1:5" ht="28.5">
      <c r="A60" s="9" t="s">
        <v>27</v>
      </c>
      <c r="B60" s="6" t="e">
        <f>#REF!+#REF!</f>
        <v>#REF!</v>
      </c>
      <c r="C60" s="26">
        <v>0</v>
      </c>
      <c r="D60" s="8"/>
      <c r="E60" s="7"/>
    </row>
    <row r="61" spans="1:5" ht="28.5">
      <c r="A61" s="9" t="s">
        <v>28</v>
      </c>
      <c r="B61" s="6" t="e">
        <f>SUM(#REF!)</f>
        <v>#REF!</v>
      </c>
      <c r="C61" s="26">
        <v>0</v>
      </c>
      <c r="D61" s="8"/>
      <c r="E61" s="7"/>
    </row>
    <row r="62" spans="1:5" ht="28.5">
      <c r="A62" s="9" t="s">
        <v>29</v>
      </c>
      <c r="B62" s="6" t="e">
        <f>#REF!</f>
        <v>#REF!</v>
      </c>
      <c r="C62" s="26">
        <v>0</v>
      </c>
      <c r="D62" s="8"/>
      <c r="E62" s="7"/>
    </row>
    <row r="63" spans="1:5" ht="29.25" thickBot="1">
      <c r="A63" s="9" t="s">
        <v>30</v>
      </c>
      <c r="B63" s="6" t="e">
        <f>#REF!+#REF!</f>
        <v>#REF!</v>
      </c>
      <c r="C63" s="26">
        <f>C64+C65</f>
        <v>2698.55</v>
      </c>
      <c r="D63" s="8"/>
      <c r="E63" s="7"/>
    </row>
    <row r="64" spans="1:5" s="50" customFormat="1" ht="15.75" outlineLevel="2" thickBot="1">
      <c r="A64" s="44" t="s">
        <v>134</v>
      </c>
      <c r="B64" s="44" t="s">
        <v>134</v>
      </c>
      <c r="C64" s="44">
        <v>1813.95</v>
      </c>
      <c r="D64" s="52" t="s">
        <v>7</v>
      </c>
      <c r="E64" s="52">
        <v>15</v>
      </c>
    </row>
    <row r="65" spans="1:5" s="50" customFormat="1" ht="15.75" outlineLevel="2" thickBot="1">
      <c r="A65" s="44" t="s">
        <v>130</v>
      </c>
      <c r="B65" s="44" t="s">
        <v>130</v>
      </c>
      <c r="C65" s="44">
        <v>884.6</v>
      </c>
      <c r="D65" s="52" t="s">
        <v>7</v>
      </c>
      <c r="E65" s="52">
        <v>1</v>
      </c>
    </row>
    <row r="66" spans="1:5" ht="29.25" thickBot="1">
      <c r="A66" s="9" t="s">
        <v>31</v>
      </c>
      <c r="B66" s="6" t="e">
        <f>#REF!</f>
        <v>#REF!</v>
      </c>
      <c r="C66" s="26">
        <f>C67+C68</f>
        <v>7343.16</v>
      </c>
      <c r="D66" s="8"/>
      <c r="E66" s="7"/>
    </row>
    <row r="67" spans="1:5" s="50" customFormat="1" ht="15.75" outlineLevel="2" thickBot="1">
      <c r="A67" s="44" t="s">
        <v>121</v>
      </c>
      <c r="B67" s="44" t="s">
        <v>120</v>
      </c>
      <c r="C67" s="44">
        <v>3488</v>
      </c>
      <c r="D67" s="52" t="s">
        <v>5</v>
      </c>
      <c r="E67" s="52">
        <v>18357.900000000001</v>
      </c>
    </row>
    <row r="68" spans="1:5" s="50" customFormat="1" ht="15.75" outlineLevel="2" thickBot="1">
      <c r="A68" s="44" t="s">
        <v>118</v>
      </c>
      <c r="B68" s="44" t="s">
        <v>117</v>
      </c>
      <c r="C68" s="44">
        <v>3855.16</v>
      </c>
      <c r="D68" s="52" t="s">
        <v>5</v>
      </c>
      <c r="E68" s="52">
        <v>18357.900000000001</v>
      </c>
    </row>
    <row r="69" spans="1:5" ht="29.25" thickBot="1">
      <c r="A69" s="9" t="s">
        <v>32</v>
      </c>
      <c r="B69" s="6" t="e">
        <f>B70+#REF!</f>
        <v>#VALUE!</v>
      </c>
      <c r="C69" s="26">
        <f>C70+C71</f>
        <v>21166.660000000003</v>
      </c>
      <c r="D69" s="8"/>
      <c r="E69" s="7"/>
    </row>
    <row r="70" spans="1:5" s="50" customFormat="1" ht="15.75" outlineLevel="2" thickBot="1">
      <c r="A70" s="44" t="s">
        <v>125</v>
      </c>
      <c r="B70" s="44" t="s">
        <v>125</v>
      </c>
      <c r="C70" s="44">
        <v>8683.2900000000009</v>
      </c>
      <c r="D70" s="52" t="s">
        <v>5</v>
      </c>
      <c r="E70" s="52">
        <v>18357.900000000001</v>
      </c>
    </row>
    <row r="71" spans="1:5" s="50" customFormat="1" ht="15.75" outlineLevel="2" thickBot="1">
      <c r="A71" s="44" t="s">
        <v>123</v>
      </c>
      <c r="B71" s="44" t="s">
        <v>123</v>
      </c>
      <c r="C71" s="44">
        <v>12483.37</v>
      </c>
      <c r="D71" s="52" t="s">
        <v>5</v>
      </c>
      <c r="E71" s="52">
        <v>18357.900000000001</v>
      </c>
    </row>
    <row r="72" spans="1:5" ht="43.5" thickBot="1">
      <c r="A72" s="9" t="s">
        <v>33</v>
      </c>
      <c r="B72" s="6" t="e">
        <f>#REF!</f>
        <v>#REF!</v>
      </c>
      <c r="C72" s="26">
        <f>C73+C74</f>
        <v>2551.6799999999998</v>
      </c>
      <c r="D72" s="8"/>
      <c r="E72" s="7"/>
    </row>
    <row r="73" spans="1:5" s="50" customFormat="1" ht="15.75" outlineLevel="2" thickBot="1">
      <c r="A73" s="44" t="s">
        <v>155</v>
      </c>
      <c r="B73" s="44" t="s">
        <v>155</v>
      </c>
      <c r="C73" s="44">
        <v>1275.8399999999999</v>
      </c>
      <c r="D73" s="52" t="s">
        <v>5</v>
      </c>
      <c r="E73" s="52">
        <v>886</v>
      </c>
    </row>
    <row r="74" spans="1:5" s="50" customFormat="1" ht="15.75" outlineLevel="2" thickBot="1">
      <c r="A74" s="44" t="s">
        <v>155</v>
      </c>
      <c r="B74" s="44" t="s">
        <v>155</v>
      </c>
      <c r="C74" s="44">
        <v>1275.8399999999999</v>
      </c>
      <c r="D74" s="52" t="s">
        <v>5</v>
      </c>
      <c r="E74" s="52">
        <v>886</v>
      </c>
    </row>
    <row r="75" spans="1:5" ht="57.75" thickBot="1">
      <c r="A75" s="9" t="s">
        <v>34</v>
      </c>
      <c r="B75" s="6">
        <f>SUM(B76:B76)</f>
        <v>0</v>
      </c>
      <c r="C75" s="26">
        <f>SUM(C76:C80)</f>
        <v>98964.3</v>
      </c>
      <c r="D75" s="8"/>
      <c r="E75" s="7"/>
    </row>
    <row r="76" spans="1:5" s="50" customFormat="1" ht="15.75" outlineLevel="2" thickBot="1">
      <c r="A76" s="44" t="s">
        <v>149</v>
      </c>
      <c r="B76" s="44" t="s">
        <v>148</v>
      </c>
      <c r="C76" s="44">
        <v>312.08</v>
      </c>
      <c r="D76" s="52" t="s">
        <v>5</v>
      </c>
      <c r="E76" s="52">
        <v>18357.900000000001</v>
      </c>
    </row>
    <row r="77" spans="1:5" s="50" customFormat="1" ht="15.75" outlineLevel="2" thickBot="1">
      <c r="A77" s="44" t="s">
        <v>146</v>
      </c>
      <c r="B77" s="44" t="s">
        <v>145</v>
      </c>
      <c r="C77" s="44">
        <v>312.08</v>
      </c>
      <c r="D77" s="52" t="s">
        <v>5</v>
      </c>
      <c r="E77" s="52">
        <v>18357.900000000001</v>
      </c>
    </row>
    <row r="78" spans="1:5" s="50" customFormat="1" ht="15.75" outlineLevel="2" thickBot="1">
      <c r="A78" s="44" t="s">
        <v>127</v>
      </c>
      <c r="B78" s="44" t="s">
        <v>127</v>
      </c>
      <c r="C78" s="44">
        <v>859.2</v>
      </c>
      <c r="D78" s="52" t="s">
        <v>6</v>
      </c>
      <c r="E78" s="52">
        <v>2</v>
      </c>
    </row>
    <row r="79" spans="1:5" s="50" customFormat="1" ht="15.75" outlineLevel="2" thickBot="1">
      <c r="A79" s="44" t="s">
        <v>111</v>
      </c>
      <c r="B79" s="44" t="s">
        <v>110</v>
      </c>
      <c r="C79" s="44">
        <v>51769.26</v>
      </c>
      <c r="D79" s="52" t="s">
        <v>5</v>
      </c>
      <c r="E79" s="52">
        <v>18357.900000000001</v>
      </c>
    </row>
    <row r="80" spans="1:5" s="50" customFormat="1" ht="15.75" outlineLevel="2" thickBot="1">
      <c r="A80" s="44" t="s">
        <v>108</v>
      </c>
      <c r="B80" s="44" t="s">
        <v>108</v>
      </c>
      <c r="C80" s="44">
        <v>45711.68</v>
      </c>
      <c r="D80" s="52" t="s">
        <v>5</v>
      </c>
      <c r="E80" s="52">
        <v>18358.099999999999</v>
      </c>
    </row>
    <row r="81" spans="1:5">
      <c r="A81" s="9" t="s">
        <v>35</v>
      </c>
      <c r="B81" s="6">
        <f>B82</f>
        <v>3915.2542372881358</v>
      </c>
      <c r="C81" s="26">
        <f>C82</f>
        <v>4620</v>
      </c>
      <c r="D81" s="8"/>
      <c r="E81" s="7"/>
    </row>
    <row r="82" spans="1:5" ht="30">
      <c r="A82" s="14" t="s">
        <v>9</v>
      </c>
      <c r="B82" s="10">
        <f>C82/1.18</f>
        <v>3915.2542372881358</v>
      </c>
      <c r="C82" s="28">
        <f>E82*5*12</f>
        <v>4620</v>
      </c>
      <c r="D82" s="15" t="s">
        <v>8</v>
      </c>
      <c r="E82" s="11">
        <v>77</v>
      </c>
    </row>
    <row r="83" spans="1:5">
      <c r="A83" s="5" t="s">
        <v>174</v>
      </c>
      <c r="B83" s="16" t="e">
        <f>B14+B17+B20+#REF!+B43+B60+B61+B62+B63+B66+B69+B72+B75+B81</f>
        <v>#REF!</v>
      </c>
      <c r="C83" s="26">
        <f>C75+C72+C69+C66+C63+C43+C30+C23+C20+C17+C14</f>
        <v>466919.79</v>
      </c>
      <c r="D83" s="17"/>
      <c r="E83" s="7">
        <f>466018.38-C83</f>
        <v>-901.40999999997439</v>
      </c>
    </row>
    <row r="84" spans="1:5">
      <c r="A84" s="5" t="s">
        <v>175</v>
      </c>
      <c r="B84" s="18"/>
      <c r="C84" s="26">
        <f>C83*1.18+C81</f>
        <v>555585.35219999996</v>
      </c>
      <c r="D84" s="8"/>
      <c r="E84" s="7"/>
    </row>
    <row r="85" spans="1:5">
      <c r="A85" s="5" t="s">
        <v>176</v>
      </c>
      <c r="B85" s="18"/>
      <c r="C85" s="26">
        <f>C4+C6+C9-C84</f>
        <v>1137782.8372</v>
      </c>
      <c r="D85" s="8"/>
      <c r="E85" s="7"/>
    </row>
    <row r="86" spans="1:5" ht="28.5">
      <c r="A86" s="9" t="s">
        <v>178</v>
      </c>
      <c r="B86" s="18"/>
      <c r="C86" s="26">
        <f>C85+C8</f>
        <v>1125294.5171999999</v>
      </c>
      <c r="D86" s="51"/>
      <c r="E86" s="41"/>
    </row>
  </sheetData>
  <mergeCells count="4">
    <mergeCell ref="A1:E1"/>
    <mergeCell ref="A13:E13"/>
    <mergeCell ref="C2:D2"/>
    <mergeCell ref="A5:E5"/>
  </mergeCells>
  <hyperlinks>
    <hyperlink ref="D3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11"/>
  <sheetViews>
    <sheetView topLeftCell="A91" workbookViewId="0">
      <selection activeCell="C111" sqref="C111"/>
    </sheetView>
  </sheetViews>
  <sheetFormatPr defaultRowHeight="15" outlineLevelRow="2"/>
  <cols>
    <col min="1" max="1" width="0.140625" customWidth="1"/>
    <col min="2" max="2" width="50.7109375" customWidth="1"/>
    <col min="3" max="3" width="12.7109375" customWidth="1"/>
    <col min="4" max="4" width="20.7109375" customWidth="1"/>
    <col min="5" max="5" width="12.7109375" customWidth="1"/>
  </cols>
  <sheetData>
    <row r="2" spans="1:5">
      <c r="A2" t="s">
        <v>173</v>
      </c>
    </row>
    <row r="3" spans="1:5">
      <c r="A3" t="s">
        <v>172</v>
      </c>
    </row>
    <row r="4" spans="1:5" ht="15.75" thickBot="1"/>
    <row r="5" spans="1:5" ht="15.75" thickBot="1">
      <c r="A5" s="47"/>
      <c r="B5" s="47" t="s">
        <v>171</v>
      </c>
      <c r="C5" s="47" t="s">
        <v>170</v>
      </c>
      <c r="D5" s="47" t="s">
        <v>169</v>
      </c>
      <c r="E5" s="47" t="s">
        <v>168</v>
      </c>
    </row>
    <row r="6" spans="1:5" s="49" customFormat="1" ht="15.75" outlineLevel="2" thickBot="1">
      <c r="A6" s="48" t="s">
        <v>167</v>
      </c>
      <c r="B6" s="48" t="s">
        <v>167</v>
      </c>
      <c r="C6" s="48">
        <v>43255.199999999997</v>
      </c>
      <c r="D6" s="48" t="s">
        <v>19</v>
      </c>
      <c r="E6" s="48">
        <v>804</v>
      </c>
    </row>
    <row r="7" spans="1:5" ht="15.75" outlineLevel="1" thickBot="1">
      <c r="A7" s="46" t="s">
        <v>166</v>
      </c>
      <c r="B7" s="44"/>
      <c r="C7" s="44">
        <f>SUBTOTAL(9,C6:C6)</f>
        <v>43255.199999999997</v>
      </c>
      <c r="D7" s="44"/>
      <c r="E7" s="44">
        <f>SUBTOTAL(9,E6:E6)</f>
        <v>804</v>
      </c>
    </row>
    <row r="8" spans="1:5" s="49" customFormat="1" ht="15.75" outlineLevel="2" thickBot="1">
      <c r="A8" s="48" t="s">
        <v>165</v>
      </c>
      <c r="B8" s="48" t="s">
        <v>165</v>
      </c>
      <c r="C8" s="48">
        <v>42878.6</v>
      </c>
      <c r="D8" s="48" t="s">
        <v>19</v>
      </c>
      <c r="E8" s="48">
        <v>797</v>
      </c>
    </row>
    <row r="9" spans="1:5" ht="15.75" outlineLevel="1" thickBot="1">
      <c r="A9" s="45" t="s">
        <v>164</v>
      </c>
      <c r="B9" s="44"/>
      <c r="C9" s="44">
        <f>SUBTOTAL(9,C8:C8)</f>
        <v>42878.6</v>
      </c>
      <c r="D9" s="44"/>
      <c r="E9" s="44">
        <f>SUBTOTAL(9,E8:E8)</f>
        <v>797</v>
      </c>
    </row>
    <row r="10" spans="1:5" s="49" customFormat="1" ht="15.75" outlineLevel="2" thickBot="1">
      <c r="A10" s="48" t="s">
        <v>163</v>
      </c>
      <c r="B10" s="48" t="s">
        <v>163</v>
      </c>
      <c r="C10" s="48">
        <v>484.53</v>
      </c>
      <c r="D10" s="48" t="s">
        <v>162</v>
      </c>
      <c r="E10" s="48">
        <v>1</v>
      </c>
    </row>
    <row r="11" spans="1:5" ht="15.75" outlineLevel="1" thickBot="1">
      <c r="A11" s="45" t="s">
        <v>161</v>
      </c>
      <c r="B11" s="44"/>
      <c r="C11" s="44">
        <f>SUBTOTAL(9,C10:C10)</f>
        <v>484.53</v>
      </c>
      <c r="D11" s="44"/>
      <c r="E11" s="44">
        <f>SUBTOTAL(9,E10:E10)</f>
        <v>1</v>
      </c>
    </row>
    <row r="12" spans="1:5" s="49" customFormat="1" ht="15.75" outlineLevel="2" thickBot="1">
      <c r="A12" s="48" t="s">
        <v>160</v>
      </c>
      <c r="B12" s="48" t="s">
        <v>160</v>
      </c>
      <c r="C12" s="48">
        <v>1468.64</v>
      </c>
      <c r="D12" s="48" t="s">
        <v>5</v>
      </c>
      <c r="E12" s="48">
        <v>18357.900000000001</v>
      </c>
    </row>
    <row r="13" spans="1:5" ht="15.75" outlineLevel="1" thickBot="1">
      <c r="A13" s="45" t="s">
        <v>159</v>
      </c>
      <c r="B13" s="44"/>
      <c r="C13" s="44">
        <f>SUBTOTAL(9,C12:C12)</f>
        <v>1468.64</v>
      </c>
      <c r="D13" s="44"/>
      <c r="E13" s="44">
        <f>SUBTOTAL(9,E12:E12)</f>
        <v>18357.900000000001</v>
      </c>
    </row>
    <row r="14" spans="1:5" s="49" customFormat="1" ht="15.75" outlineLevel="2" thickBot="1">
      <c r="A14" s="48" t="s">
        <v>158</v>
      </c>
      <c r="B14" s="48" t="s">
        <v>157</v>
      </c>
      <c r="C14" s="48">
        <v>1652.21</v>
      </c>
      <c r="D14" s="48" t="s">
        <v>5</v>
      </c>
      <c r="E14" s="48">
        <v>18357.900000000001</v>
      </c>
    </row>
    <row r="15" spans="1:5" ht="15.75" outlineLevel="1" thickBot="1">
      <c r="A15" s="45" t="s">
        <v>156</v>
      </c>
      <c r="B15" s="44"/>
      <c r="C15" s="44">
        <f>SUBTOTAL(9,C14:C14)</f>
        <v>1652.21</v>
      </c>
      <c r="D15" s="44"/>
      <c r="E15" s="44">
        <f>SUBTOTAL(9,E14:E14)</f>
        <v>18357.900000000001</v>
      </c>
    </row>
    <row r="16" spans="1:5" s="49" customFormat="1" ht="15.75" outlineLevel="2" thickBot="1">
      <c r="A16" s="48" t="s">
        <v>155</v>
      </c>
      <c r="B16" s="48" t="s">
        <v>155</v>
      </c>
      <c r="C16" s="48">
        <v>1275.8399999999999</v>
      </c>
      <c r="D16" s="48" t="s">
        <v>5</v>
      </c>
      <c r="E16" s="48">
        <v>886</v>
      </c>
    </row>
    <row r="17" spans="1:5" s="49" customFormat="1" ht="15.75" outlineLevel="2" thickBot="1">
      <c r="A17" s="48" t="s">
        <v>155</v>
      </c>
      <c r="B17" s="48" t="s">
        <v>155</v>
      </c>
      <c r="C17" s="48">
        <v>1275.8399999999999</v>
      </c>
      <c r="D17" s="48" t="s">
        <v>5</v>
      </c>
      <c r="E17" s="48">
        <v>886</v>
      </c>
    </row>
    <row r="18" spans="1:5" ht="15.75" outlineLevel="1" thickBot="1">
      <c r="A18" s="45" t="s">
        <v>154</v>
      </c>
      <c r="B18" s="44"/>
      <c r="C18" s="44">
        <f>SUBTOTAL(9,C16:C17)</f>
        <v>2551.6799999999998</v>
      </c>
      <c r="D18" s="44"/>
      <c r="E18" s="44">
        <f>SUBTOTAL(9,E16:E17)</f>
        <v>1772</v>
      </c>
    </row>
    <row r="19" spans="1:5" s="49" customFormat="1" ht="15.75" outlineLevel="2" thickBot="1">
      <c r="A19" s="48" t="s">
        <v>25</v>
      </c>
      <c r="B19" s="48" t="s">
        <v>25</v>
      </c>
      <c r="C19" s="48">
        <v>5665.52</v>
      </c>
      <c r="D19" s="48" t="s">
        <v>26</v>
      </c>
      <c r="E19" s="48">
        <v>7</v>
      </c>
    </row>
    <row r="20" spans="1:5" ht="15.75" outlineLevel="1" thickBot="1">
      <c r="A20" s="45" t="s">
        <v>153</v>
      </c>
      <c r="B20" s="44"/>
      <c r="C20" s="44">
        <f>SUBTOTAL(9,C19:C19)</f>
        <v>5665.52</v>
      </c>
      <c r="D20" s="44"/>
      <c r="E20" s="44">
        <f>SUBTOTAL(9,E19:E19)</f>
        <v>7</v>
      </c>
    </row>
    <row r="21" spans="1:5" s="49" customFormat="1" ht="15.75" outlineLevel="2" thickBot="1">
      <c r="A21" s="48" t="s">
        <v>152</v>
      </c>
      <c r="B21" s="48" t="s">
        <v>151</v>
      </c>
      <c r="C21" s="48">
        <v>215.6</v>
      </c>
      <c r="D21" s="48" t="s">
        <v>6</v>
      </c>
      <c r="E21" s="48">
        <v>1</v>
      </c>
    </row>
    <row r="22" spans="1:5" ht="15.75" outlineLevel="1" thickBot="1">
      <c r="A22" s="45" t="s">
        <v>150</v>
      </c>
      <c r="B22" s="44"/>
      <c r="C22" s="44">
        <f>SUBTOTAL(9,C21:C21)</f>
        <v>215.6</v>
      </c>
      <c r="D22" s="44"/>
      <c r="E22" s="44">
        <f>SUBTOTAL(9,E21:E21)</f>
        <v>1</v>
      </c>
    </row>
    <row r="23" spans="1:5" s="49" customFormat="1" ht="15.75" outlineLevel="2" thickBot="1">
      <c r="A23" s="48" t="s">
        <v>149</v>
      </c>
      <c r="B23" s="48" t="s">
        <v>148</v>
      </c>
      <c r="C23" s="48">
        <v>312.08</v>
      </c>
      <c r="D23" s="48" t="s">
        <v>5</v>
      </c>
      <c r="E23" s="48">
        <v>18357.900000000001</v>
      </c>
    </row>
    <row r="24" spans="1:5" ht="15.75" outlineLevel="1" thickBot="1">
      <c r="A24" s="45" t="s">
        <v>147</v>
      </c>
      <c r="B24" s="44"/>
      <c r="C24" s="44">
        <f>SUBTOTAL(9,C23:C23)</f>
        <v>312.08</v>
      </c>
      <c r="D24" s="44"/>
      <c r="E24" s="44">
        <f>SUBTOTAL(9,E23:E23)</f>
        <v>18357.900000000001</v>
      </c>
    </row>
    <row r="25" spans="1:5" s="49" customFormat="1" ht="15.75" outlineLevel="2" thickBot="1">
      <c r="A25" s="48" t="s">
        <v>146</v>
      </c>
      <c r="B25" s="48" t="s">
        <v>145</v>
      </c>
      <c r="C25" s="48">
        <v>312.08</v>
      </c>
      <c r="D25" s="48" t="s">
        <v>5</v>
      </c>
      <c r="E25" s="48">
        <v>18357.900000000001</v>
      </c>
    </row>
    <row r="26" spans="1:5" ht="15.75" outlineLevel="1" thickBot="1">
      <c r="A26" s="45" t="s">
        <v>144</v>
      </c>
      <c r="B26" s="44"/>
      <c r="C26" s="44">
        <f>SUBTOTAL(9,C25:C25)</f>
        <v>312.08</v>
      </c>
      <c r="D26" s="44"/>
      <c r="E26" s="44">
        <f>SUBTOTAL(9,E25:E25)</f>
        <v>18357.900000000001</v>
      </c>
    </row>
    <row r="27" spans="1:5" s="49" customFormat="1" ht="15.75" outlineLevel="2" thickBot="1">
      <c r="A27" s="48" t="s">
        <v>143</v>
      </c>
      <c r="B27" s="48" t="s">
        <v>143</v>
      </c>
      <c r="C27" s="48">
        <v>842.1</v>
      </c>
      <c r="D27" s="48" t="s">
        <v>7</v>
      </c>
      <c r="E27" s="48">
        <v>3</v>
      </c>
    </row>
    <row r="28" spans="1:5" ht="15.75" outlineLevel="1" thickBot="1">
      <c r="A28" s="45" t="s">
        <v>142</v>
      </c>
      <c r="B28" s="44"/>
      <c r="C28" s="44">
        <f>SUBTOTAL(9,C27:C27)</f>
        <v>842.1</v>
      </c>
      <c r="D28" s="44"/>
      <c r="E28" s="44">
        <f>SUBTOTAL(9,E27:E27)</f>
        <v>3</v>
      </c>
    </row>
    <row r="29" spans="1:5" s="49" customFormat="1" ht="15.75" outlineLevel="2" thickBot="1">
      <c r="A29" s="48" t="s">
        <v>141</v>
      </c>
      <c r="B29" s="48" t="s">
        <v>141</v>
      </c>
      <c r="C29" s="48">
        <v>149.86000000000001</v>
      </c>
      <c r="D29" s="48" t="s">
        <v>140</v>
      </c>
      <c r="E29" s="48">
        <v>1</v>
      </c>
    </row>
    <row r="30" spans="1:5" ht="15.75" outlineLevel="1" thickBot="1">
      <c r="A30" s="45" t="s">
        <v>139</v>
      </c>
      <c r="B30" s="44"/>
      <c r="C30" s="44">
        <f>SUBTOTAL(9,C29:C29)</f>
        <v>149.86000000000001</v>
      </c>
      <c r="D30" s="44"/>
      <c r="E30" s="44">
        <f>SUBTOTAL(9,E29:E29)</f>
        <v>1</v>
      </c>
    </row>
    <row r="31" spans="1:5" s="49" customFormat="1" ht="15.75" outlineLevel="2" thickBot="1">
      <c r="A31" s="48" t="s">
        <v>38</v>
      </c>
      <c r="B31" s="48" t="s">
        <v>38</v>
      </c>
      <c r="C31" s="48">
        <v>289.19</v>
      </c>
      <c r="D31" s="48" t="s">
        <v>6</v>
      </c>
      <c r="E31" s="48">
        <v>1</v>
      </c>
    </row>
    <row r="32" spans="1:5" ht="15.75" outlineLevel="1" thickBot="1">
      <c r="A32" s="45" t="s">
        <v>138</v>
      </c>
      <c r="B32" s="44"/>
      <c r="C32" s="44">
        <f>SUBTOTAL(9,C31:C31)</f>
        <v>289.19</v>
      </c>
      <c r="D32" s="44"/>
      <c r="E32" s="44">
        <f>SUBTOTAL(9,E31:E31)</f>
        <v>1</v>
      </c>
    </row>
    <row r="33" spans="1:5" s="49" customFormat="1" ht="15.75" outlineLevel="2" thickBot="1">
      <c r="A33" s="48" t="s">
        <v>137</v>
      </c>
      <c r="B33" s="48" t="s">
        <v>136</v>
      </c>
      <c r="C33" s="48">
        <v>550.20000000000005</v>
      </c>
      <c r="D33" s="48" t="s">
        <v>6</v>
      </c>
      <c r="E33" s="48">
        <v>2</v>
      </c>
    </row>
    <row r="34" spans="1:5" ht="15.75" outlineLevel="1" thickBot="1">
      <c r="A34" s="45" t="s">
        <v>135</v>
      </c>
      <c r="B34" s="44"/>
      <c r="C34" s="44">
        <f>SUBTOTAL(9,C33:C33)</f>
        <v>550.20000000000005</v>
      </c>
      <c r="D34" s="44"/>
      <c r="E34" s="44">
        <f>SUBTOTAL(9,E33:E33)</f>
        <v>2</v>
      </c>
    </row>
    <row r="35" spans="1:5" s="49" customFormat="1" ht="15.75" outlineLevel="2" thickBot="1">
      <c r="A35" s="48" t="s">
        <v>134</v>
      </c>
      <c r="B35" s="48" t="s">
        <v>134</v>
      </c>
      <c r="C35" s="48">
        <v>1813.95</v>
      </c>
      <c r="D35" s="48" t="s">
        <v>7</v>
      </c>
      <c r="E35" s="48">
        <v>15</v>
      </c>
    </row>
    <row r="36" spans="1:5" ht="15.75" outlineLevel="1" thickBot="1">
      <c r="A36" s="45" t="s">
        <v>133</v>
      </c>
      <c r="B36" s="44"/>
      <c r="C36" s="44">
        <f>SUBTOTAL(9,C35:C35)</f>
        <v>1813.95</v>
      </c>
      <c r="D36" s="44"/>
      <c r="E36" s="44">
        <f>SUBTOTAL(9,E35:E35)</f>
        <v>15</v>
      </c>
    </row>
    <row r="37" spans="1:5" s="49" customFormat="1" ht="15.75" outlineLevel="2" thickBot="1">
      <c r="A37" s="48" t="s">
        <v>132</v>
      </c>
      <c r="B37" s="48" t="s">
        <v>132</v>
      </c>
      <c r="C37" s="48">
        <v>383.63</v>
      </c>
      <c r="D37" s="48" t="s">
        <v>6</v>
      </c>
      <c r="E37" s="48">
        <v>1</v>
      </c>
    </row>
    <row r="38" spans="1:5" ht="15.75" outlineLevel="1" thickBot="1">
      <c r="A38" s="45" t="s">
        <v>131</v>
      </c>
      <c r="B38" s="44"/>
      <c r="C38" s="44">
        <f>SUBTOTAL(9,C37:C37)</f>
        <v>383.63</v>
      </c>
      <c r="D38" s="44"/>
      <c r="E38" s="44">
        <f>SUBTOTAL(9,E37:E37)</f>
        <v>1</v>
      </c>
    </row>
    <row r="39" spans="1:5" s="49" customFormat="1" ht="15.75" outlineLevel="2" thickBot="1">
      <c r="A39" s="48" t="s">
        <v>130</v>
      </c>
      <c r="B39" s="48" t="s">
        <v>130</v>
      </c>
      <c r="C39" s="48">
        <v>884.6</v>
      </c>
      <c r="D39" s="48" t="s">
        <v>7</v>
      </c>
      <c r="E39" s="48">
        <v>1</v>
      </c>
    </row>
    <row r="40" spans="1:5" ht="15.75" outlineLevel="1" thickBot="1">
      <c r="A40" s="45" t="s">
        <v>129</v>
      </c>
      <c r="B40" s="44"/>
      <c r="C40" s="44">
        <f>SUBTOTAL(9,C39:C39)</f>
        <v>884.6</v>
      </c>
      <c r="D40" s="44"/>
      <c r="E40" s="44">
        <f>SUBTOTAL(9,E39:E39)</f>
        <v>1</v>
      </c>
    </row>
    <row r="41" spans="1:5" s="49" customFormat="1" ht="15.75" outlineLevel="2" thickBot="1">
      <c r="A41" s="48" t="s">
        <v>45</v>
      </c>
      <c r="B41" s="48" t="s">
        <v>45</v>
      </c>
      <c r="C41" s="48">
        <v>1040.02</v>
      </c>
      <c r="D41" s="48" t="s">
        <v>6</v>
      </c>
      <c r="E41" s="48">
        <v>2</v>
      </c>
    </row>
    <row r="42" spans="1:5" ht="15.75" outlineLevel="1" thickBot="1">
      <c r="A42" s="45" t="s">
        <v>128</v>
      </c>
      <c r="B42" s="44"/>
      <c r="C42" s="44">
        <f>SUBTOTAL(9,C41:C41)</f>
        <v>1040.02</v>
      </c>
      <c r="D42" s="44"/>
      <c r="E42" s="44">
        <f>SUBTOTAL(9,E41:E41)</f>
        <v>2</v>
      </c>
    </row>
    <row r="43" spans="1:5" s="49" customFormat="1" ht="15.75" outlineLevel="2" thickBot="1">
      <c r="A43" s="48" t="s">
        <v>127</v>
      </c>
      <c r="B43" s="48" t="s">
        <v>127</v>
      </c>
      <c r="C43" s="48">
        <v>859.2</v>
      </c>
      <c r="D43" s="48" t="s">
        <v>6</v>
      </c>
      <c r="E43" s="48">
        <v>2</v>
      </c>
    </row>
    <row r="44" spans="1:5" ht="15.75" outlineLevel="1" thickBot="1">
      <c r="A44" s="45" t="s">
        <v>126</v>
      </c>
      <c r="B44" s="44"/>
      <c r="C44" s="44">
        <f>SUBTOTAL(9,C43:C43)</f>
        <v>859.2</v>
      </c>
      <c r="D44" s="44"/>
      <c r="E44" s="44">
        <f>SUBTOTAL(9,E43:E43)</f>
        <v>2</v>
      </c>
    </row>
    <row r="45" spans="1:5" s="49" customFormat="1" ht="15.75" outlineLevel="2" thickBot="1">
      <c r="A45" s="48" t="s">
        <v>15</v>
      </c>
      <c r="B45" s="48" t="s">
        <v>15</v>
      </c>
      <c r="C45" s="48">
        <v>1426.48</v>
      </c>
      <c r="D45" s="48" t="s">
        <v>5</v>
      </c>
      <c r="E45" s="48">
        <v>2.1</v>
      </c>
    </row>
    <row r="46" spans="1:5" ht="15.75" outlineLevel="1" thickBot="1">
      <c r="A46" s="45" t="s">
        <v>14</v>
      </c>
      <c r="B46" s="44"/>
      <c r="C46" s="44">
        <f>SUBTOTAL(9,C45:C45)</f>
        <v>1426.48</v>
      </c>
      <c r="D46" s="44"/>
      <c r="E46" s="44">
        <f>SUBTOTAL(9,E45:E45)</f>
        <v>2.1</v>
      </c>
    </row>
    <row r="47" spans="1:5" s="49" customFormat="1" ht="15.75" outlineLevel="2" thickBot="1">
      <c r="A47" s="48" t="s">
        <v>125</v>
      </c>
      <c r="B47" s="48" t="s">
        <v>125</v>
      </c>
      <c r="C47" s="48">
        <v>8683.2900000000009</v>
      </c>
      <c r="D47" s="48" t="s">
        <v>5</v>
      </c>
      <c r="E47" s="48">
        <v>18357.900000000001</v>
      </c>
    </row>
    <row r="48" spans="1:5" ht="15.75" outlineLevel="1" thickBot="1">
      <c r="A48" s="45" t="s">
        <v>124</v>
      </c>
      <c r="B48" s="44"/>
      <c r="C48" s="44">
        <f>SUBTOTAL(9,C47:C47)</f>
        <v>8683.2900000000009</v>
      </c>
      <c r="D48" s="44"/>
      <c r="E48" s="44">
        <f>SUBTOTAL(9,E47:E47)</f>
        <v>18357.900000000001</v>
      </c>
    </row>
    <row r="49" spans="1:5" s="49" customFormat="1" ht="15.75" outlineLevel="2" thickBot="1">
      <c r="A49" s="48" t="s">
        <v>123</v>
      </c>
      <c r="B49" s="48" t="s">
        <v>123</v>
      </c>
      <c r="C49" s="48">
        <v>12483.37</v>
      </c>
      <c r="D49" s="48" t="s">
        <v>5</v>
      </c>
      <c r="E49" s="48">
        <v>18357.900000000001</v>
      </c>
    </row>
    <row r="50" spans="1:5" ht="15.75" outlineLevel="1" thickBot="1">
      <c r="A50" s="45" t="s">
        <v>122</v>
      </c>
      <c r="B50" s="44"/>
      <c r="C50" s="44">
        <f>SUBTOTAL(9,C49:C49)</f>
        <v>12483.37</v>
      </c>
      <c r="D50" s="44"/>
      <c r="E50" s="44">
        <f>SUBTOTAL(9,E49:E49)</f>
        <v>18357.900000000001</v>
      </c>
    </row>
    <row r="51" spans="1:5" s="49" customFormat="1" ht="15.75" outlineLevel="2" thickBot="1">
      <c r="A51" s="48" t="s">
        <v>121</v>
      </c>
      <c r="B51" s="48" t="s">
        <v>120</v>
      </c>
      <c r="C51" s="48">
        <v>3488</v>
      </c>
      <c r="D51" s="48" t="s">
        <v>5</v>
      </c>
      <c r="E51" s="48">
        <v>18357.900000000001</v>
      </c>
    </row>
    <row r="52" spans="1:5" ht="15.75" outlineLevel="1" thickBot="1">
      <c r="A52" s="45" t="s">
        <v>119</v>
      </c>
      <c r="B52" s="44"/>
      <c r="C52" s="44">
        <f>SUBTOTAL(9,C51:C51)</f>
        <v>3488</v>
      </c>
      <c r="D52" s="44"/>
      <c r="E52" s="44">
        <f>SUBTOTAL(9,E51:E51)</f>
        <v>18357.900000000001</v>
      </c>
    </row>
    <row r="53" spans="1:5" s="49" customFormat="1" ht="15.75" outlineLevel="2" thickBot="1">
      <c r="A53" s="48" t="s">
        <v>118</v>
      </c>
      <c r="B53" s="48" t="s">
        <v>117</v>
      </c>
      <c r="C53" s="48">
        <v>3855.16</v>
      </c>
      <c r="D53" s="48" t="s">
        <v>5</v>
      </c>
      <c r="E53" s="48">
        <v>18357.900000000001</v>
      </c>
    </row>
    <row r="54" spans="1:5" ht="15.75" outlineLevel="1" thickBot="1">
      <c r="A54" s="45" t="s">
        <v>116</v>
      </c>
      <c r="B54" s="44"/>
      <c r="C54" s="44">
        <f>SUBTOTAL(9,C53:C53)</f>
        <v>3855.16</v>
      </c>
      <c r="D54" s="44"/>
      <c r="E54" s="44">
        <f>SUBTOTAL(9,E53:E53)</f>
        <v>18357.900000000001</v>
      </c>
    </row>
    <row r="55" spans="1:5" s="49" customFormat="1" ht="15.75" outlineLevel="2" thickBot="1">
      <c r="A55" s="48" t="s">
        <v>115</v>
      </c>
      <c r="B55" s="48" t="s">
        <v>115</v>
      </c>
      <c r="C55" s="48">
        <v>22763.82</v>
      </c>
      <c r="D55" s="48" t="s">
        <v>5</v>
      </c>
      <c r="E55" s="48">
        <v>18357.900000000001</v>
      </c>
    </row>
    <row r="56" spans="1:5" ht="15.75" outlineLevel="1" thickBot="1">
      <c r="A56" s="45" t="s">
        <v>114</v>
      </c>
      <c r="B56" s="44"/>
      <c r="C56" s="44">
        <f>SUBTOTAL(9,C55:C55)</f>
        <v>22763.82</v>
      </c>
      <c r="D56" s="44"/>
      <c r="E56" s="44">
        <f>SUBTOTAL(9,E55:E55)</f>
        <v>18357.900000000001</v>
      </c>
    </row>
    <row r="57" spans="1:5" s="49" customFormat="1" ht="15.75" outlineLevel="2" thickBot="1">
      <c r="A57" s="48" t="s">
        <v>113</v>
      </c>
      <c r="B57" s="48" t="s">
        <v>113</v>
      </c>
      <c r="C57" s="48">
        <v>24783.48</v>
      </c>
      <c r="D57" s="48" t="s">
        <v>5</v>
      </c>
      <c r="E57" s="48">
        <v>15298.45</v>
      </c>
    </row>
    <row r="58" spans="1:5" ht="15.75" outlineLevel="1" thickBot="1">
      <c r="A58" s="45" t="s">
        <v>112</v>
      </c>
      <c r="B58" s="44"/>
      <c r="C58" s="44">
        <f>SUBTOTAL(9,C57:C57)</f>
        <v>24783.48</v>
      </c>
      <c r="D58" s="44"/>
      <c r="E58" s="44">
        <f>SUBTOTAL(9,E57:E57)</f>
        <v>15298.45</v>
      </c>
    </row>
    <row r="59" spans="1:5" s="49" customFormat="1" ht="15.75" outlineLevel="2" thickBot="1">
      <c r="A59" s="48" t="s">
        <v>111</v>
      </c>
      <c r="B59" s="48" t="s">
        <v>110</v>
      </c>
      <c r="C59" s="48">
        <v>51769.26</v>
      </c>
      <c r="D59" s="48" t="s">
        <v>5</v>
      </c>
      <c r="E59" s="48">
        <v>18357.900000000001</v>
      </c>
    </row>
    <row r="60" spans="1:5" ht="15.75" outlineLevel="1" thickBot="1">
      <c r="A60" s="45" t="s">
        <v>109</v>
      </c>
      <c r="B60" s="44"/>
      <c r="C60" s="44">
        <f>SUBTOTAL(9,C59:C59)</f>
        <v>51769.26</v>
      </c>
      <c r="D60" s="44"/>
      <c r="E60" s="44">
        <f>SUBTOTAL(9,E59:E59)</f>
        <v>18357.900000000001</v>
      </c>
    </row>
    <row r="61" spans="1:5" s="49" customFormat="1" ht="15.75" outlineLevel="2" thickBot="1">
      <c r="A61" s="48" t="s">
        <v>108</v>
      </c>
      <c r="B61" s="48" t="s">
        <v>108</v>
      </c>
      <c r="C61" s="48">
        <v>45711.68</v>
      </c>
      <c r="D61" s="48" t="s">
        <v>5</v>
      </c>
      <c r="E61" s="48">
        <v>18358.099999999999</v>
      </c>
    </row>
    <row r="62" spans="1:5" ht="15.75" outlineLevel="1" thickBot="1">
      <c r="A62" s="45" t="s">
        <v>107</v>
      </c>
      <c r="B62" s="44"/>
      <c r="C62" s="44">
        <f>SUBTOTAL(9,C61:C61)</f>
        <v>45711.68</v>
      </c>
      <c r="D62" s="44"/>
      <c r="E62" s="44">
        <f>SUBTOTAL(9,E61:E61)</f>
        <v>18358.099999999999</v>
      </c>
    </row>
    <row r="63" spans="1:5" s="49" customFormat="1" ht="15.75" outlineLevel="2" thickBot="1">
      <c r="A63" s="48" t="s">
        <v>106</v>
      </c>
      <c r="B63" s="48" t="s">
        <v>105</v>
      </c>
      <c r="C63" s="48">
        <v>70127.179999999993</v>
      </c>
      <c r="D63" s="48" t="s">
        <v>5</v>
      </c>
      <c r="E63" s="48">
        <v>18357.900000000001</v>
      </c>
    </row>
    <row r="64" spans="1:5" ht="15.75" outlineLevel="1" thickBot="1">
      <c r="A64" s="45" t="s">
        <v>104</v>
      </c>
      <c r="B64" s="44"/>
      <c r="C64" s="44">
        <f>SUBTOTAL(9,C63:C63)</f>
        <v>70127.179999999993</v>
      </c>
      <c r="D64" s="44"/>
      <c r="E64" s="44">
        <f>SUBTOTAL(9,E63:E63)</f>
        <v>18357.900000000001</v>
      </c>
    </row>
    <row r="65" spans="1:5" s="49" customFormat="1" ht="15.75" outlineLevel="2" thickBot="1">
      <c r="A65" s="48" t="s">
        <v>103</v>
      </c>
      <c r="B65" s="48" t="s">
        <v>102</v>
      </c>
      <c r="C65" s="48">
        <v>65354.12</v>
      </c>
      <c r="D65" s="48" t="s">
        <v>5</v>
      </c>
      <c r="E65" s="48">
        <v>18357.900000000001</v>
      </c>
    </row>
    <row r="66" spans="1:5" ht="15.75" outlineLevel="1" thickBot="1">
      <c r="A66" s="45" t="s">
        <v>101</v>
      </c>
      <c r="B66" s="44"/>
      <c r="C66" s="44">
        <f>SUBTOTAL(9,C65:C65)</f>
        <v>65354.12</v>
      </c>
      <c r="D66" s="44"/>
      <c r="E66" s="44">
        <f>SUBTOTAL(9,E65:E65)</f>
        <v>18357.900000000001</v>
      </c>
    </row>
    <row r="67" spans="1:5" s="49" customFormat="1" ht="15.75" outlineLevel="2" thickBot="1">
      <c r="A67" s="48" t="s">
        <v>100</v>
      </c>
      <c r="B67" s="48" t="s">
        <v>100</v>
      </c>
      <c r="C67" s="48">
        <v>10540.8</v>
      </c>
      <c r="D67" s="48" t="s">
        <v>6</v>
      </c>
      <c r="E67" s="48">
        <v>5</v>
      </c>
    </row>
    <row r="68" spans="1:5" ht="15.75" outlineLevel="1" thickBot="1">
      <c r="A68" s="45" t="s">
        <v>99</v>
      </c>
      <c r="B68" s="44"/>
      <c r="C68" s="44">
        <f>SUBTOTAL(9,C67:C67)</f>
        <v>10540.8</v>
      </c>
      <c r="D68" s="44"/>
      <c r="E68" s="44">
        <f>SUBTOTAL(9,E67:E67)</f>
        <v>5</v>
      </c>
    </row>
    <row r="69" spans="1:5" s="49" customFormat="1" ht="15.75" outlineLevel="2" thickBot="1">
      <c r="A69" s="48" t="s">
        <v>98</v>
      </c>
      <c r="B69" s="48" t="s">
        <v>97</v>
      </c>
      <c r="C69" s="48">
        <v>3565.12</v>
      </c>
      <c r="D69" s="48" t="s">
        <v>6</v>
      </c>
      <c r="E69" s="48">
        <v>1</v>
      </c>
    </row>
    <row r="70" spans="1:5" ht="15.75" outlineLevel="1" thickBot="1">
      <c r="A70" s="45" t="s">
        <v>96</v>
      </c>
      <c r="B70" s="44"/>
      <c r="C70" s="44">
        <f>SUBTOTAL(9,C69:C69)</f>
        <v>3565.12</v>
      </c>
      <c r="D70" s="44"/>
      <c r="E70" s="44">
        <f>SUBTOTAL(9,E69:E69)</f>
        <v>1</v>
      </c>
    </row>
    <row r="71" spans="1:5" s="49" customFormat="1" ht="15.75" outlineLevel="2" thickBot="1">
      <c r="A71" s="48" t="s">
        <v>95</v>
      </c>
      <c r="B71" s="48" t="s">
        <v>95</v>
      </c>
      <c r="C71" s="48">
        <v>162.82</v>
      </c>
      <c r="D71" s="48" t="s">
        <v>7</v>
      </c>
      <c r="E71" s="48">
        <v>2</v>
      </c>
    </row>
    <row r="72" spans="1:5" ht="15.75" outlineLevel="1" thickBot="1">
      <c r="A72" s="45" t="s">
        <v>94</v>
      </c>
      <c r="B72" s="44"/>
      <c r="C72" s="44">
        <f>SUBTOTAL(9,C71:C71)</f>
        <v>162.82</v>
      </c>
      <c r="D72" s="44"/>
      <c r="E72" s="44">
        <f>SUBTOTAL(9,E71:E71)</f>
        <v>2</v>
      </c>
    </row>
    <row r="73" spans="1:5" s="49" customFormat="1" ht="15.75" outlineLevel="2" thickBot="1">
      <c r="A73" s="48" t="s">
        <v>93</v>
      </c>
      <c r="B73" s="48" t="s">
        <v>93</v>
      </c>
      <c r="C73" s="48">
        <v>1395.2</v>
      </c>
      <c r="D73" s="48" t="s">
        <v>5</v>
      </c>
      <c r="E73" s="48">
        <v>18357.900000000001</v>
      </c>
    </row>
    <row r="74" spans="1:5" ht="15.75" outlineLevel="1" thickBot="1">
      <c r="A74" s="45" t="s">
        <v>92</v>
      </c>
      <c r="B74" s="44"/>
      <c r="C74" s="44">
        <f>SUBTOTAL(9,C73:C73)</f>
        <v>1395.2</v>
      </c>
      <c r="D74" s="44"/>
      <c r="E74" s="44">
        <f>SUBTOTAL(9,E73:E73)</f>
        <v>18357.900000000001</v>
      </c>
    </row>
    <row r="75" spans="1:5" s="49" customFormat="1" ht="15.75" outlineLevel="2" thickBot="1">
      <c r="A75" s="48" t="s">
        <v>91</v>
      </c>
      <c r="B75" s="48" t="s">
        <v>90</v>
      </c>
      <c r="C75" s="48">
        <v>1468.63</v>
      </c>
      <c r="D75" s="48" t="s">
        <v>5</v>
      </c>
      <c r="E75" s="48">
        <v>18357.900000000001</v>
      </c>
    </row>
    <row r="76" spans="1:5" ht="15.75" outlineLevel="1" thickBot="1">
      <c r="A76" s="45" t="s">
        <v>89</v>
      </c>
      <c r="B76" s="44"/>
      <c r="C76" s="44">
        <f>SUBTOTAL(9,C75:C75)</f>
        <v>1468.63</v>
      </c>
      <c r="D76" s="44"/>
      <c r="E76" s="44">
        <f>SUBTOTAL(9,E75:E75)</f>
        <v>18357.900000000001</v>
      </c>
    </row>
    <row r="77" spans="1:5" s="49" customFormat="1" ht="15.75" outlineLevel="2" thickBot="1">
      <c r="A77" s="48" t="s">
        <v>21</v>
      </c>
      <c r="B77" s="48" t="s">
        <v>22</v>
      </c>
      <c r="C77" s="48">
        <v>2570.1</v>
      </c>
      <c r="D77" s="48" t="s">
        <v>5</v>
      </c>
      <c r="E77" s="48">
        <v>18357.900000000001</v>
      </c>
    </row>
    <row r="78" spans="1:5" ht="15.75" outlineLevel="1" thickBot="1">
      <c r="A78" s="45" t="s">
        <v>88</v>
      </c>
      <c r="B78" s="44"/>
      <c r="C78" s="44">
        <f>SUBTOTAL(9,C77:C77)</f>
        <v>2570.1</v>
      </c>
      <c r="D78" s="44"/>
      <c r="E78" s="44">
        <f>SUBTOTAL(9,E77:E77)</f>
        <v>18357.900000000001</v>
      </c>
    </row>
    <row r="79" spans="1:5" s="49" customFormat="1" ht="15.75" outlineLevel="2" thickBot="1">
      <c r="A79" s="48" t="s">
        <v>87</v>
      </c>
      <c r="B79" s="48" t="s">
        <v>86</v>
      </c>
      <c r="C79" s="48">
        <v>7159.58</v>
      </c>
      <c r="D79" s="48" t="s">
        <v>5</v>
      </c>
      <c r="E79" s="48">
        <v>18357.900000000001</v>
      </c>
    </row>
    <row r="80" spans="1:5" ht="15.75" outlineLevel="1" thickBot="1">
      <c r="A80" s="45" t="s">
        <v>85</v>
      </c>
      <c r="B80" s="44"/>
      <c r="C80" s="44">
        <f>SUBTOTAL(9,C79:C79)</f>
        <v>7159.58</v>
      </c>
      <c r="D80" s="44"/>
      <c r="E80" s="44">
        <f>SUBTOTAL(9,E79:E79)</f>
        <v>18357.900000000001</v>
      </c>
    </row>
    <row r="81" spans="1:5" s="49" customFormat="1" ht="15.75" outlineLevel="2" thickBot="1">
      <c r="A81" s="48" t="s">
        <v>84</v>
      </c>
      <c r="B81" s="48" t="s">
        <v>83</v>
      </c>
      <c r="C81" s="48">
        <v>414.04</v>
      </c>
      <c r="D81" s="48" t="s">
        <v>6</v>
      </c>
      <c r="E81" s="48">
        <v>1</v>
      </c>
    </row>
    <row r="82" spans="1:5" ht="15.75" outlineLevel="1" thickBot="1">
      <c r="A82" s="45" t="s">
        <v>82</v>
      </c>
      <c r="B82" s="44"/>
      <c r="C82" s="44">
        <f>SUBTOTAL(9,C81:C81)</f>
        <v>414.04</v>
      </c>
      <c r="D82" s="44"/>
      <c r="E82" s="44">
        <f>SUBTOTAL(9,E81:E81)</f>
        <v>1</v>
      </c>
    </row>
    <row r="83" spans="1:5" s="49" customFormat="1" ht="15.75" outlineLevel="2" thickBot="1">
      <c r="A83" s="48" t="s">
        <v>81</v>
      </c>
      <c r="B83" s="48" t="s">
        <v>81</v>
      </c>
      <c r="C83" s="48">
        <v>8812.44</v>
      </c>
      <c r="D83" s="48" t="s">
        <v>39</v>
      </c>
      <c r="E83" s="48">
        <v>12</v>
      </c>
    </row>
    <row r="84" spans="1:5" ht="15.75" outlineLevel="1" thickBot="1">
      <c r="A84" s="45" t="s">
        <v>80</v>
      </c>
      <c r="B84" s="44"/>
      <c r="C84" s="44">
        <f>SUBTOTAL(9,C83:C83)</f>
        <v>8812.44</v>
      </c>
      <c r="D84" s="44"/>
      <c r="E84" s="44">
        <f>SUBTOTAL(9,E83:E83)</f>
        <v>12</v>
      </c>
    </row>
    <row r="85" spans="1:5" s="49" customFormat="1" ht="15.75" outlineLevel="2" thickBot="1">
      <c r="A85" s="48" t="s">
        <v>79</v>
      </c>
      <c r="B85" s="48" t="s">
        <v>79</v>
      </c>
      <c r="C85" s="48">
        <v>187.85</v>
      </c>
      <c r="D85" s="48" t="s">
        <v>5</v>
      </c>
      <c r="E85" s="48">
        <v>0.3</v>
      </c>
    </row>
    <row r="86" spans="1:5" ht="15.75" outlineLevel="1" thickBot="1">
      <c r="A86" s="45" t="s">
        <v>78</v>
      </c>
      <c r="B86" s="44"/>
      <c r="C86" s="44">
        <f>SUBTOTAL(9,C85:C85)</f>
        <v>187.85</v>
      </c>
      <c r="D86" s="44"/>
      <c r="E86" s="44">
        <f>SUBTOTAL(9,E85:E85)</f>
        <v>0.3</v>
      </c>
    </row>
    <row r="87" spans="1:5" s="49" customFormat="1" ht="15.75" outlineLevel="2" thickBot="1">
      <c r="A87" s="48" t="s">
        <v>77</v>
      </c>
      <c r="B87" s="48" t="s">
        <v>77</v>
      </c>
      <c r="C87" s="48">
        <v>939.41</v>
      </c>
      <c r="D87" s="48" t="s">
        <v>6</v>
      </c>
      <c r="E87" s="48">
        <v>1</v>
      </c>
    </row>
    <row r="88" spans="1:5" ht="15.75" outlineLevel="1" thickBot="1">
      <c r="A88" s="45" t="s">
        <v>76</v>
      </c>
      <c r="B88" s="44"/>
      <c r="C88" s="44">
        <f>SUBTOTAL(9,C87:C87)</f>
        <v>939.41</v>
      </c>
      <c r="D88" s="44"/>
      <c r="E88" s="44">
        <f>SUBTOTAL(9,E87:E87)</f>
        <v>1</v>
      </c>
    </row>
    <row r="89" spans="1:5" s="49" customFormat="1" ht="15.75" outlineLevel="2" thickBot="1">
      <c r="A89" s="48" t="s">
        <v>75</v>
      </c>
      <c r="B89" s="48" t="s">
        <v>74</v>
      </c>
      <c r="C89" s="48">
        <v>2980.2</v>
      </c>
      <c r="D89" s="48" t="s">
        <v>5</v>
      </c>
      <c r="E89" s="48">
        <v>2.4</v>
      </c>
    </row>
    <row r="90" spans="1:5" ht="15.75" outlineLevel="1" thickBot="1">
      <c r="A90" s="45" t="s">
        <v>73</v>
      </c>
      <c r="B90" s="44"/>
      <c r="C90" s="44">
        <f>SUBTOTAL(9,C89:C89)</f>
        <v>2980.2</v>
      </c>
      <c r="D90" s="44"/>
      <c r="E90" s="44">
        <f>SUBTOTAL(9,E89:E89)</f>
        <v>2.4</v>
      </c>
    </row>
    <row r="91" spans="1:5" s="49" customFormat="1" ht="15.75" outlineLevel="2" thickBot="1">
      <c r="A91" s="48" t="s">
        <v>42</v>
      </c>
      <c r="B91" s="48" t="s">
        <v>42</v>
      </c>
      <c r="C91" s="48">
        <v>607.30999999999995</v>
      </c>
      <c r="D91" s="48" t="s">
        <v>6</v>
      </c>
      <c r="E91" s="48">
        <v>1</v>
      </c>
    </row>
    <row r="92" spans="1:5" ht="15.75" outlineLevel="1" thickBot="1">
      <c r="A92" s="45" t="s">
        <v>72</v>
      </c>
      <c r="B92" s="44"/>
      <c r="C92" s="44">
        <f>SUBTOTAL(9,C91:C91)</f>
        <v>607.30999999999995</v>
      </c>
      <c r="D92" s="44"/>
      <c r="E92" s="44">
        <f>SUBTOTAL(9,E91:E91)</f>
        <v>1</v>
      </c>
    </row>
    <row r="93" spans="1:5" s="49" customFormat="1" ht="15.75" outlineLevel="2" thickBot="1">
      <c r="A93" s="48" t="s">
        <v>71</v>
      </c>
      <c r="B93" s="48" t="s">
        <v>70</v>
      </c>
      <c r="C93" s="48">
        <v>796.91</v>
      </c>
      <c r="D93" s="48" t="s">
        <v>6</v>
      </c>
      <c r="E93" s="48">
        <v>1</v>
      </c>
    </row>
    <row r="94" spans="1:5" ht="15.75" outlineLevel="1" thickBot="1">
      <c r="A94" s="45" t="s">
        <v>69</v>
      </c>
      <c r="B94" s="44"/>
      <c r="C94" s="44">
        <f>SUBTOTAL(9,C93:C93)</f>
        <v>796.91</v>
      </c>
      <c r="D94" s="44"/>
      <c r="E94" s="44">
        <f>SUBTOTAL(9,E93:E93)</f>
        <v>1</v>
      </c>
    </row>
    <row r="95" spans="1:5" s="49" customFormat="1" ht="15.75" outlineLevel="2" thickBot="1">
      <c r="A95" s="48" t="s">
        <v>40</v>
      </c>
      <c r="B95" s="48" t="s">
        <v>40</v>
      </c>
      <c r="C95" s="48">
        <v>810.42</v>
      </c>
      <c r="D95" s="48" t="s">
        <v>41</v>
      </c>
      <c r="E95" s="48">
        <v>3</v>
      </c>
    </row>
    <row r="96" spans="1:5" ht="15.75" outlineLevel="1" thickBot="1">
      <c r="A96" s="45" t="s">
        <v>68</v>
      </c>
      <c r="B96" s="44"/>
      <c r="C96" s="44">
        <f>SUBTOTAL(9,C95:C95)</f>
        <v>810.42</v>
      </c>
      <c r="D96" s="44"/>
      <c r="E96" s="44">
        <f>SUBTOTAL(9,E95:E95)</f>
        <v>3</v>
      </c>
    </row>
    <row r="97" spans="1:5" s="49" customFormat="1" ht="15.75" outlineLevel="2" thickBot="1">
      <c r="A97" s="48" t="s">
        <v>67</v>
      </c>
      <c r="B97" s="48" t="s">
        <v>67</v>
      </c>
      <c r="C97" s="48">
        <v>154.88</v>
      </c>
      <c r="D97" s="48" t="s">
        <v>6</v>
      </c>
      <c r="E97" s="48">
        <v>1</v>
      </c>
    </row>
    <row r="98" spans="1:5" ht="15.75" outlineLevel="1" thickBot="1">
      <c r="A98" s="45" t="s">
        <v>66</v>
      </c>
      <c r="B98" s="44"/>
      <c r="C98" s="44">
        <f>SUBTOTAL(9,C97:C97)</f>
        <v>154.88</v>
      </c>
      <c r="D98" s="44"/>
      <c r="E98" s="44">
        <f>SUBTOTAL(9,E97:E97)</f>
        <v>1</v>
      </c>
    </row>
    <row r="99" spans="1:5" s="49" customFormat="1" ht="15" customHeight="1" outlineLevel="2" thickBot="1">
      <c r="A99" s="48" t="s">
        <v>65</v>
      </c>
      <c r="B99" s="48" t="s">
        <v>65</v>
      </c>
      <c r="C99" s="48">
        <v>932.54</v>
      </c>
      <c r="D99" s="48" t="s">
        <v>64</v>
      </c>
      <c r="E99" s="48">
        <v>1</v>
      </c>
    </row>
    <row r="100" spans="1:5" ht="15.75" outlineLevel="1" thickBot="1">
      <c r="A100" s="45" t="s">
        <v>63</v>
      </c>
      <c r="B100" s="44"/>
      <c r="C100" s="44">
        <f>SUBTOTAL(9,C99:C99)</f>
        <v>932.54</v>
      </c>
      <c r="D100" s="44"/>
      <c r="E100" s="44">
        <f>SUBTOTAL(9,E99:E99)</f>
        <v>1</v>
      </c>
    </row>
    <row r="101" spans="1:5" s="49" customFormat="1" ht="15.75" outlineLevel="2" thickBot="1">
      <c r="A101" s="48" t="s">
        <v>62</v>
      </c>
      <c r="B101" s="48" t="s">
        <v>62</v>
      </c>
      <c r="C101" s="48">
        <v>1328.09</v>
      </c>
      <c r="D101" s="48" t="s">
        <v>6</v>
      </c>
      <c r="E101" s="48">
        <v>1</v>
      </c>
    </row>
    <row r="102" spans="1:5" ht="15.75" outlineLevel="1" thickBot="1">
      <c r="A102" s="45" t="s">
        <v>61</v>
      </c>
      <c r="B102" s="44"/>
      <c r="C102" s="44">
        <f>SUBTOTAL(9,C101:C101)</f>
        <v>1328.09</v>
      </c>
      <c r="D102" s="44"/>
      <c r="E102" s="44">
        <f>SUBTOTAL(9,E101:E101)</f>
        <v>1</v>
      </c>
    </row>
    <row r="103" spans="1:5" s="49" customFormat="1" ht="15.75" outlineLevel="2" thickBot="1">
      <c r="A103" s="48" t="s">
        <v>60</v>
      </c>
      <c r="B103" s="48" t="s">
        <v>60</v>
      </c>
      <c r="C103" s="48">
        <v>345.91</v>
      </c>
      <c r="D103" s="48" t="s">
        <v>6</v>
      </c>
      <c r="E103" s="48">
        <v>1</v>
      </c>
    </row>
    <row r="104" spans="1:5" ht="15.75" outlineLevel="1" thickBot="1">
      <c r="A104" s="45" t="s">
        <v>59</v>
      </c>
      <c r="B104" s="44"/>
      <c r="C104" s="44">
        <f>SUBTOTAL(9,C103:C103)</f>
        <v>345.91</v>
      </c>
      <c r="D104" s="44"/>
      <c r="E104" s="44">
        <f>SUBTOTAL(9,E103:E103)</f>
        <v>1</v>
      </c>
    </row>
    <row r="105" spans="1:5" s="49" customFormat="1" ht="15.75" outlineLevel="2" thickBot="1">
      <c r="A105" s="48" t="s">
        <v>58</v>
      </c>
      <c r="B105" s="48" t="s">
        <v>58</v>
      </c>
      <c r="C105" s="48">
        <v>3388</v>
      </c>
      <c r="D105" s="48" t="s">
        <v>5</v>
      </c>
      <c r="E105" s="48">
        <v>7</v>
      </c>
    </row>
    <row r="106" spans="1:5" ht="15.75" outlineLevel="1" thickBot="1">
      <c r="A106" s="45" t="s">
        <v>57</v>
      </c>
      <c r="B106" s="44"/>
      <c r="C106" s="44">
        <f>SUBTOTAL(9,C105:C105)</f>
        <v>3388</v>
      </c>
      <c r="D106" s="44"/>
      <c r="E106" s="44">
        <f>SUBTOTAL(9,E105:E105)</f>
        <v>7</v>
      </c>
    </row>
    <row r="107" spans="1:5" s="49" customFormat="1" ht="15.75" outlineLevel="2" thickBot="1">
      <c r="A107" s="48" t="s">
        <v>56</v>
      </c>
      <c r="B107" s="48" t="s">
        <v>55</v>
      </c>
      <c r="C107" s="48">
        <v>1403.4</v>
      </c>
      <c r="D107" s="48" t="s">
        <v>7</v>
      </c>
      <c r="E107" s="48">
        <v>10</v>
      </c>
    </row>
    <row r="108" spans="1:5" ht="15.75" outlineLevel="1" thickBot="1">
      <c r="A108" s="45" t="s">
        <v>54</v>
      </c>
      <c r="B108" s="44"/>
      <c r="C108" s="44">
        <f>SUBTOTAL(9,C107:C107)</f>
        <v>1403.4</v>
      </c>
      <c r="D108" s="44"/>
      <c r="E108" s="44">
        <f>SUBTOTAL(9,E107:E107)</f>
        <v>10</v>
      </c>
    </row>
    <row r="109" spans="1:5" s="49" customFormat="1" ht="15.75" outlineLevel="2" thickBot="1">
      <c r="A109" s="48" t="s">
        <v>53</v>
      </c>
      <c r="B109" s="48" t="s">
        <v>53</v>
      </c>
      <c r="C109" s="48">
        <v>901.41</v>
      </c>
      <c r="D109" s="48" t="s">
        <v>6</v>
      </c>
      <c r="E109" s="48">
        <v>0</v>
      </c>
    </row>
    <row r="110" spans="1:5" ht="15.75" outlineLevel="1" thickBot="1">
      <c r="A110" s="45" t="s">
        <v>52</v>
      </c>
      <c r="B110" s="44"/>
      <c r="C110" s="44">
        <v>901.41</v>
      </c>
      <c r="D110" s="44"/>
      <c r="E110" s="44">
        <f>SUBTOTAL(9,E109:E109)</f>
        <v>0</v>
      </c>
    </row>
    <row r="111" spans="1:5" ht="15.75" thickBot="1">
      <c r="A111" s="45" t="s">
        <v>51</v>
      </c>
      <c r="B111" s="44"/>
      <c r="C111" s="44">
        <f>SUBTOTAL(9,C6:C109)</f>
        <v>466919.78999999992</v>
      </c>
      <c r="D111" s="44"/>
      <c r="E111" s="44">
        <f>SUBTOTAL(9,E6:E109)</f>
        <v>330845.75000000006</v>
      </c>
    </row>
  </sheetData>
  <pageMargins left="0.70866141732283472" right="0.70866141732283472" top="0.74803149606299213" bottom="0.74803149606299213" header="0.31496062992125984" footer="0.31496062992125984"/>
  <pageSetup paperSize="9" scale="89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Лист1 (2)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Пользователь</cp:lastModifiedBy>
  <cp:lastPrinted>2019-01-24T03:40:00Z</cp:lastPrinted>
  <dcterms:created xsi:type="dcterms:W3CDTF">2016-03-18T02:51:51Z</dcterms:created>
  <dcterms:modified xsi:type="dcterms:W3CDTF">2019-02-28T02:34:10Z</dcterms:modified>
</cp:coreProperties>
</file>