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Лист1!$A$1:$E$56</definedName>
  </definedNames>
  <calcPr calcId="124519" calcMode="manual"/>
</workbook>
</file>

<file path=xl/calcChain.xml><?xml version="1.0" encoding="utf-8"?>
<calcChain xmlns="http://schemas.openxmlformats.org/spreadsheetml/2006/main">
  <c r="C46" i="1"/>
  <c r="C26"/>
  <c r="C23"/>
  <c r="C42"/>
  <c r="C12"/>
  <c r="C15"/>
  <c r="C53" s="1"/>
  <c r="C18"/>
  <c r="C8"/>
  <c r="C7"/>
  <c r="C10" l="1"/>
  <c r="B26" l="1"/>
  <c r="B46"/>
  <c r="B40"/>
  <c r="B38"/>
  <c r="B37" l="1"/>
  <c r="B52"/>
  <c r="B45"/>
  <c r="B42"/>
  <c r="B41"/>
  <c r="B39"/>
  <c r="B18"/>
  <c r="B15"/>
  <c r="B12"/>
  <c r="B53" l="1"/>
  <c r="C54" l="1"/>
  <c r="C55" s="1"/>
  <c r="C56" s="1"/>
</calcChain>
</file>

<file path=xl/sharedStrings.xml><?xml version="1.0" encoding="utf-8"?>
<sst xmlns="http://schemas.openxmlformats.org/spreadsheetml/2006/main" count="115" uniqueCount="80">
  <si>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</si>
  <si>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</si>
  <si>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</si>
  <si>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</si>
  <si>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</si>
  <si>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</si>
  <si>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</si>
  <si>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</si>
  <si>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</si>
  <si>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</si>
  <si>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</si>
  <si>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</si>
  <si>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</si>
  <si>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</si>
  <si>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</si>
  <si>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</si>
  <si>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</si>
  <si>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</si>
  <si>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</si>
  <si>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</si>
  <si>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</si>
  <si>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вентиля, д. 20 мм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</si>
  <si>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</si>
  <si>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</si>
  <si>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</si>
  <si>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</si>
  <si>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</si>
  <si>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</si>
  <si>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</si>
  <si>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</si>
  <si>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</si>
  <si>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</si>
  <si>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</si>
  <si>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</si>
  <si>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</si>
  <si>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</si>
  <si>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</si>
  <si>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</si>
  <si>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</si>
  <si>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</si>
  <si>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</si>
  <si>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</si>
  <si>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</si>
  <si>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</si>
  <si>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</si>
  <si>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</si>
  <si>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</si>
  <si>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</si>
  <si>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</si>
  <si>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</si>
  <si>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</si>
  <si>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</si>
  <si>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</t>
  </si>
  <si>
    <t>Конечное сальдо по дому на 31.12.2017 г.</t>
  </si>
  <si>
    <t>Дебиторская задолженность</t>
  </si>
  <si>
    <t>Конечное сальдо с учетом дебиторской задолженности на 31.12.2017 г.</t>
  </si>
  <si>
    <t>Уборка МОП 1,2 кв. 2017 коэф. 0,6</t>
  </si>
  <si>
    <t>Уборка МОП 3,4 кв. 2017 г. коэф. 0,6</t>
  </si>
  <si>
    <t>Содержание ДРС 3,4 кв. 2017 г. коэф. 0,6</t>
  </si>
  <si>
    <t>Уборка придомовой территории 3,4 кв. 2017 г. коэф. 0,6</t>
  </si>
  <si>
    <t>осмотр подвала</t>
  </si>
  <si>
    <t>раз</t>
  </si>
  <si>
    <t>прочистка канализационной сети внутренней</t>
  </si>
  <si>
    <t>Уборка прид. территор. 1,2 кв. 2016 коэф. 0,6</t>
  </si>
  <si>
    <t>Адрес: ул. Силикатная, д. 9</t>
  </si>
  <si>
    <t>установка замка на подвальные двери и чердачные люки</t>
  </si>
  <si>
    <t>установка замка на подвальные двери и чердачные лю</t>
  </si>
  <si>
    <t>Закрытие и открытие стояков</t>
  </si>
  <si>
    <t>1 стояк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</si>
  <si>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</si>
  <si>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</si>
  <si>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</si>
  <si>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Очистка канализационной сети</t>
  </si>
  <si>
    <t>осмотр электросчетчика</t>
  </si>
  <si>
    <t>Содержание ДРС 1,2кв  2017г.коэф.0,6</t>
  </si>
  <si>
    <t>Валка деревьев до 300 мм. в городских условиях с использован</t>
  </si>
  <si>
    <t>Валка деревьев до 300 мм. в городских условиях с и</t>
  </si>
  <si>
    <t>м3</t>
  </si>
  <si>
    <t>санитарная обрезка сухих вершин  и веток  деревьев с исп.а/в</t>
  </si>
  <si>
    <t>санитарная обрезка сухих вершин  и веток  деревьев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</si>
</sst>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40" workbookViewId="0">
      <selection activeCell="C53" sqref="C53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27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2" t="s">
        <v>8</v>
      </c>
      <c r="B1" s="42"/>
      <c r="C1" s="42"/>
      <c r="D1" s="42"/>
      <c r="E1" s="42"/>
    </row>
    <row r="2" spans="1:5" s="33" customFormat="1" ht="15.75">
      <c r="A2" s="23" t="s">
        <v>64</v>
      </c>
      <c r="B2" s="31" t="s">
        <v>50</v>
      </c>
      <c r="C2" s="44" t="s">
        <v>9</v>
      </c>
      <c r="D2" s="44"/>
      <c r="E2" s="32"/>
    </row>
    <row r="3" spans="1:5" ht="57">
      <c r="A3" s="38" t="s">
        <v>3</v>
      </c>
      <c r="B3" s="35" t="s">
        <v>0</v>
      </c>
      <c r="C3" s="37" t="s">
        <v>51</v>
      </c>
      <c r="D3" s="5" t="s">
        <v>1</v>
      </c>
      <c r="E3" s="6" t="s">
        <v>2</v>
      </c>
    </row>
    <row r="4" spans="1:5">
      <c r="A4" s="34" t="s">
        <v>10</v>
      </c>
      <c r="B4" s="35"/>
      <c r="C4" s="36">
        <v>-321562.5</v>
      </c>
      <c r="D4" s="5"/>
      <c r="E4" s="6"/>
    </row>
    <row r="5" spans="1:5">
      <c r="A5" s="34" t="s">
        <v>11</v>
      </c>
      <c r="B5" s="35"/>
      <c r="C5" s="36">
        <v>142684.79999999999</v>
      </c>
      <c r="D5" s="5"/>
      <c r="E5" s="6"/>
    </row>
    <row r="6" spans="1:5">
      <c r="A6" s="34" t="s">
        <v>12</v>
      </c>
      <c r="B6" s="35"/>
      <c r="C6" s="36">
        <v>93952.73</v>
      </c>
      <c r="D6" s="5"/>
      <c r="E6" s="6"/>
    </row>
    <row r="7" spans="1:5">
      <c r="A7" s="34" t="s">
        <v>54</v>
      </c>
      <c r="B7" s="35"/>
      <c r="C7" s="36">
        <f>C6-C5</f>
        <v>-48732.069999999992</v>
      </c>
      <c r="D7" s="5"/>
      <c r="E7" s="6"/>
    </row>
    <row r="8" spans="1:5">
      <c r="A8" s="34" t="s">
        <v>13</v>
      </c>
      <c r="B8" s="35"/>
      <c r="C8" s="36">
        <f>C9</f>
        <v>0</v>
      </c>
      <c r="D8" s="5"/>
      <c r="E8" s="6"/>
    </row>
    <row r="9" spans="1:5">
      <c r="A9" s="41" t="s">
        <v>14</v>
      </c>
      <c r="B9" s="35"/>
      <c r="C9" s="40">
        <v>0</v>
      </c>
      <c r="D9" s="5"/>
      <c r="E9" s="6"/>
    </row>
    <row r="10" spans="1:5">
      <c r="A10" s="7" t="s">
        <v>15</v>
      </c>
      <c r="B10" s="8"/>
      <c r="C10" s="24">
        <f>C5+C8</f>
        <v>142684.79999999999</v>
      </c>
      <c r="D10" s="10"/>
      <c r="E10" s="9"/>
    </row>
    <row r="11" spans="1:5">
      <c r="A11" s="43" t="s">
        <v>16</v>
      </c>
      <c r="B11" s="43"/>
      <c r="C11" s="43"/>
      <c r="D11" s="43"/>
      <c r="E11" s="43"/>
    </row>
    <row r="12" spans="1:5">
      <c r="A12" s="11" t="s">
        <v>29</v>
      </c>
      <c r="B12" s="8" t="e">
        <f>#REF!</f>
        <v>#REF!</v>
      </c>
      <c r="C12" s="24">
        <f>C13+C14</f>
        <v>25336.799999999999</v>
      </c>
      <c r="D12" s="10"/>
      <c r="E12" s="9"/>
    </row>
    <row r="13" spans="1:5">
      <c r="A13" s="28" t="s">
        <v>25</v>
      </c>
      <c r="B13" s="28" t="s">
        <v>26</v>
      </c>
      <c r="C13" s="30">
        <v>12264.48</v>
      </c>
      <c r="D13" s="29" t="s">
        <v>5</v>
      </c>
      <c r="E13" s="29">
        <v>3672</v>
      </c>
    </row>
    <row r="14" spans="1:5" ht="14.25" customHeight="1">
      <c r="A14" s="28" t="s">
        <v>27</v>
      </c>
      <c r="B14" s="28" t="s">
        <v>28</v>
      </c>
      <c r="C14" s="30">
        <v>13072.32</v>
      </c>
      <c r="D14" s="29" t="s">
        <v>5</v>
      </c>
      <c r="E14" s="29">
        <v>3672</v>
      </c>
    </row>
    <row r="15" spans="1:5" ht="28.5">
      <c r="A15" s="11" t="s">
        <v>30</v>
      </c>
      <c r="B15" s="8" t="str">
        <f>B17</f>
        <v>Уборка МОП 3,4 кв. 2017 г. коэф. 0,6</v>
      </c>
      <c r="C15" s="24">
        <f>C17+C16</f>
        <v>7638.76</v>
      </c>
      <c r="D15" s="10"/>
      <c r="E15" s="9"/>
    </row>
    <row r="16" spans="1:5">
      <c r="A16" s="28" t="s">
        <v>56</v>
      </c>
      <c r="B16" s="28" t="s">
        <v>56</v>
      </c>
      <c r="C16" s="30">
        <v>3709.72</v>
      </c>
      <c r="D16" s="29" t="s">
        <v>5</v>
      </c>
      <c r="E16" s="29">
        <v>3673</v>
      </c>
    </row>
    <row r="17" spans="1:6">
      <c r="A17" s="28" t="s">
        <v>57</v>
      </c>
      <c r="B17" s="28" t="s">
        <v>57</v>
      </c>
      <c r="C17" s="30">
        <v>3929.04</v>
      </c>
      <c r="D17" s="29" t="s">
        <v>5</v>
      </c>
      <c r="E17" s="29">
        <v>3672</v>
      </c>
    </row>
    <row r="18" spans="1:6">
      <c r="A18" s="11" t="s">
        <v>31</v>
      </c>
      <c r="B18" s="12" t="e">
        <f>B19+B20</f>
        <v>#VALUE!</v>
      </c>
      <c r="C18" s="24">
        <f>C19+C20+C21</f>
        <v>25568</v>
      </c>
      <c r="D18" s="13"/>
      <c r="E18" s="14"/>
    </row>
    <row r="19" spans="1:6">
      <c r="A19" s="28" t="s">
        <v>32</v>
      </c>
      <c r="B19" s="28" t="s">
        <v>32</v>
      </c>
      <c r="C19" s="30">
        <v>10955.6</v>
      </c>
      <c r="D19" s="29" t="s">
        <v>33</v>
      </c>
      <c r="E19" s="29">
        <v>244</v>
      </c>
    </row>
    <row r="20" spans="1:6">
      <c r="A20" s="28" t="s">
        <v>35</v>
      </c>
      <c r="B20" s="28" t="s">
        <v>35</v>
      </c>
      <c r="C20" s="30">
        <v>12928.8</v>
      </c>
      <c r="D20" s="29" t="s">
        <v>33</v>
      </c>
      <c r="E20" s="29">
        <v>240</v>
      </c>
    </row>
    <row r="21" spans="1:6">
      <c r="A21" s="28" t="s">
        <v>34</v>
      </c>
      <c r="B21" s="28" t="s">
        <v>34</v>
      </c>
      <c r="C21" s="30">
        <v>1683.6</v>
      </c>
      <c r="D21" s="29" t="s">
        <v>33</v>
      </c>
      <c r="E21" s="29">
        <v>244</v>
      </c>
    </row>
    <row r="22" spans="1:6" ht="42.75">
      <c r="A22" s="11" t="s">
        <v>36</v>
      </c>
      <c r="B22" s="8"/>
      <c r="C22" s="24">
        <v>0</v>
      </c>
      <c r="D22" s="10"/>
      <c r="E22" s="9"/>
    </row>
    <row r="23" spans="1:6" ht="42.75" outlineLevel="1">
      <c r="A23" s="11" t="s">
        <v>37</v>
      </c>
      <c r="B23" s="20"/>
      <c r="C23" s="26">
        <f>C24</f>
        <v>409.06</v>
      </c>
      <c r="D23" s="21"/>
      <c r="E23" s="21"/>
    </row>
    <row r="24" spans="1:6" outlineLevel="1" collapsed="1">
      <c r="A24" s="28" t="s">
        <v>65</v>
      </c>
      <c r="B24" s="28" t="s">
        <v>66</v>
      </c>
      <c r="C24" s="30">
        <v>409.06</v>
      </c>
      <c r="D24" s="29" t="s">
        <v>6</v>
      </c>
      <c r="E24" s="29">
        <v>1</v>
      </c>
    </row>
    <row r="25" spans="1:6" hidden="1" outlineLevel="2">
      <c r="A25" s="20" t="s">
        <v>20</v>
      </c>
      <c r="B25" s="20" t="s">
        <v>20</v>
      </c>
      <c r="C25" s="25">
        <v>32955</v>
      </c>
      <c r="D25" s="21" t="s">
        <v>5</v>
      </c>
      <c r="E25" s="21"/>
    </row>
    <row r="26" spans="1:6" ht="42.75" collapsed="1">
      <c r="A26" s="11" t="s">
        <v>38</v>
      </c>
      <c r="B26" s="8">
        <f>SUM(B27:B34)</f>
        <v>0</v>
      </c>
      <c r="C26" s="24">
        <f>C27+C28+C29+C31+C33+C35</f>
        <v>16340.189999999999</v>
      </c>
      <c r="D26" s="10"/>
      <c r="E26" s="9"/>
      <c r="F26" s="15" t="s">
        <v>4</v>
      </c>
    </row>
    <row r="27" spans="1:6" outlineLevel="1" collapsed="1">
      <c r="A27" s="28" t="s">
        <v>67</v>
      </c>
      <c r="B27" s="28" t="s">
        <v>67</v>
      </c>
      <c r="C27" s="30">
        <v>1618.72</v>
      </c>
      <c r="D27" s="29" t="s">
        <v>68</v>
      </c>
      <c r="E27" s="29">
        <v>2</v>
      </c>
    </row>
    <row r="28" spans="1:6" outlineLevel="1">
      <c r="A28" s="28" t="s">
        <v>69</v>
      </c>
      <c r="B28" s="28" t="s">
        <v>70</v>
      </c>
      <c r="C28" s="30">
        <v>550.20000000000005</v>
      </c>
      <c r="D28" s="29" t="s">
        <v>71</v>
      </c>
      <c r="E28" s="29">
        <v>2</v>
      </c>
    </row>
    <row r="29" spans="1:6" outlineLevel="1" collapsed="1">
      <c r="A29" s="28" t="s">
        <v>72</v>
      </c>
      <c r="B29" s="28" t="s">
        <v>72</v>
      </c>
      <c r="C29" s="30">
        <v>11789.4</v>
      </c>
      <c r="D29" s="29" t="s">
        <v>7</v>
      </c>
      <c r="E29" s="29">
        <v>42</v>
      </c>
    </row>
    <row r="30" spans="1:6" hidden="1" outlineLevel="2">
      <c r="A30" s="20" t="s">
        <v>17</v>
      </c>
      <c r="B30" s="20" t="s">
        <v>17</v>
      </c>
      <c r="C30" s="25">
        <v>5499.85</v>
      </c>
      <c r="D30" s="21" t="s">
        <v>22</v>
      </c>
      <c r="E30" s="21">
        <v>14.5</v>
      </c>
    </row>
    <row r="31" spans="1:6" outlineLevel="1" collapsed="1">
      <c r="A31" s="28" t="s">
        <v>60</v>
      </c>
      <c r="B31" s="28" t="s">
        <v>60</v>
      </c>
      <c r="C31" s="30">
        <v>270.14</v>
      </c>
      <c r="D31" s="29" t="s">
        <v>61</v>
      </c>
      <c r="E31" s="29">
        <v>1</v>
      </c>
    </row>
    <row r="32" spans="1:6" hidden="1" outlineLevel="2">
      <c r="A32" s="20" t="s">
        <v>18</v>
      </c>
      <c r="B32" s="20" t="s">
        <v>18</v>
      </c>
      <c r="C32" s="25">
        <v>6990.2</v>
      </c>
      <c r="D32" s="21" t="s">
        <v>22</v>
      </c>
      <c r="E32" s="21">
        <v>10</v>
      </c>
    </row>
    <row r="33" spans="1:5" outlineLevel="1" collapsed="1">
      <c r="A33" s="28" t="s">
        <v>73</v>
      </c>
      <c r="B33" s="28" t="s">
        <v>73</v>
      </c>
      <c r="C33" s="30">
        <v>117.63</v>
      </c>
      <c r="D33" s="29" t="s">
        <v>6</v>
      </c>
      <c r="E33" s="29">
        <v>1</v>
      </c>
    </row>
    <row r="34" spans="1:5" hidden="1" outlineLevel="2">
      <c r="A34" s="20" t="s">
        <v>19</v>
      </c>
      <c r="B34" s="20" t="s">
        <v>19</v>
      </c>
      <c r="C34" s="25">
        <v>2795.69</v>
      </c>
      <c r="D34" s="21" t="s">
        <v>22</v>
      </c>
      <c r="E34" s="21">
        <v>1</v>
      </c>
    </row>
    <row r="35" spans="1:5" outlineLevel="1" collapsed="1">
      <c r="A35" s="28" t="s">
        <v>62</v>
      </c>
      <c r="B35" s="28" t="s">
        <v>62</v>
      </c>
      <c r="C35" s="30">
        <v>1994.1</v>
      </c>
      <c r="D35" s="29" t="s">
        <v>7</v>
      </c>
      <c r="E35" s="29">
        <v>10</v>
      </c>
    </row>
    <row r="36" spans="1:5" hidden="1" outlineLevel="2">
      <c r="A36" s="20" t="s">
        <v>21</v>
      </c>
      <c r="B36" s="20" t="s">
        <v>21</v>
      </c>
      <c r="C36" s="25">
        <v>30702.400000000001</v>
      </c>
      <c r="D36" s="21" t="s">
        <v>22</v>
      </c>
      <c r="E36" s="21">
        <v>16</v>
      </c>
    </row>
    <row r="37" spans="1:5" ht="28.5" collapsed="1">
      <c r="A37" s="11" t="s">
        <v>39</v>
      </c>
      <c r="B37" s="8" t="e">
        <f>#REF!+#REF!</f>
        <v>#REF!</v>
      </c>
      <c r="C37" s="24">
        <v>0</v>
      </c>
      <c r="D37" s="10"/>
      <c r="E37" s="9"/>
    </row>
    <row r="38" spans="1:5" ht="28.5">
      <c r="A38" s="11" t="s">
        <v>40</v>
      </c>
      <c r="B38" s="8" t="e">
        <f>SUM(#REF!)</f>
        <v>#REF!</v>
      </c>
      <c r="C38" s="24">
        <v>0</v>
      </c>
      <c r="D38" s="10"/>
      <c r="E38" s="9"/>
    </row>
    <row r="39" spans="1:5" ht="28.5">
      <c r="A39" s="11" t="s">
        <v>41</v>
      </c>
      <c r="B39" s="8" t="e">
        <f>#REF!</f>
        <v>#REF!</v>
      </c>
      <c r="C39" s="24">
        <v>0</v>
      </c>
      <c r="D39" s="10"/>
      <c r="E39" s="9"/>
    </row>
    <row r="40" spans="1:5" ht="28.5">
      <c r="A40" s="11" t="s">
        <v>42</v>
      </c>
      <c r="B40" s="8" t="e">
        <f>#REF!+#REF!</f>
        <v>#REF!</v>
      </c>
      <c r="C40" s="24">
        <v>0</v>
      </c>
      <c r="D40" s="10"/>
      <c r="E40" s="9"/>
    </row>
    <row r="41" spans="1:5" ht="28.5">
      <c r="A41" s="11" t="s">
        <v>43</v>
      </c>
      <c r="B41" s="8" t="e">
        <f>#REF!</f>
        <v>#REF!</v>
      </c>
      <c r="C41" s="24">
        <v>0</v>
      </c>
      <c r="D41" s="10"/>
      <c r="E41" s="9"/>
    </row>
    <row r="42" spans="1:5" ht="28.5">
      <c r="A42" s="11" t="s">
        <v>44</v>
      </c>
      <c r="B42" s="8" t="e">
        <f>B43+#REF!</f>
        <v>#VALUE!</v>
      </c>
      <c r="C42" s="24">
        <f>C43+C44</f>
        <v>3084.48</v>
      </c>
      <c r="D42" s="10"/>
      <c r="E42" s="9"/>
    </row>
    <row r="43" spans="1:5">
      <c r="A43" s="28" t="s">
        <v>74</v>
      </c>
      <c r="B43" s="28" t="s">
        <v>74</v>
      </c>
      <c r="C43" s="30">
        <v>1358.64</v>
      </c>
      <c r="D43" s="29" t="s">
        <v>5</v>
      </c>
      <c r="E43" s="29">
        <v>3672</v>
      </c>
    </row>
    <row r="44" spans="1:5">
      <c r="A44" s="28" t="s">
        <v>58</v>
      </c>
      <c r="B44" s="28" t="s">
        <v>58</v>
      </c>
      <c r="C44" s="30">
        <v>1725.84</v>
      </c>
      <c r="D44" s="29" t="s">
        <v>5</v>
      </c>
      <c r="E44" s="29">
        <v>3672</v>
      </c>
    </row>
    <row r="45" spans="1:5" ht="42.75">
      <c r="A45" s="11" t="s">
        <v>45</v>
      </c>
      <c r="B45" s="8" t="e">
        <f>#REF!</f>
        <v>#REF!</v>
      </c>
      <c r="C45" s="24">
        <v>0</v>
      </c>
      <c r="D45" s="10"/>
      <c r="E45" s="9"/>
    </row>
    <row r="46" spans="1:5" ht="57">
      <c r="A46" s="11" t="s">
        <v>46</v>
      </c>
      <c r="B46" s="8">
        <f>SUM(B47:B47)</f>
        <v>0</v>
      </c>
      <c r="C46" s="24">
        <f>C47+C48+C49+C50+C51</f>
        <v>40683.64</v>
      </c>
      <c r="D46" s="10"/>
      <c r="E46" s="9"/>
    </row>
    <row r="47" spans="1:5">
      <c r="A47" s="28" t="s">
        <v>47</v>
      </c>
      <c r="B47" s="28" t="s">
        <v>48</v>
      </c>
      <c r="C47" s="30">
        <v>124.85</v>
      </c>
      <c r="D47" s="29" t="s">
        <v>5</v>
      </c>
      <c r="E47" s="29">
        <v>7344</v>
      </c>
    </row>
    <row r="48" spans="1:5">
      <c r="A48" s="28" t="s">
        <v>75</v>
      </c>
      <c r="B48" s="28" t="s">
        <v>76</v>
      </c>
      <c r="C48" s="30">
        <v>21950.04</v>
      </c>
      <c r="D48" s="29" t="s">
        <v>77</v>
      </c>
      <c r="E48" s="29">
        <v>14</v>
      </c>
    </row>
    <row r="49" spans="1:5">
      <c r="A49" s="28" t="s">
        <v>63</v>
      </c>
      <c r="B49" s="28" t="s">
        <v>63</v>
      </c>
      <c r="C49" s="30">
        <v>8300.98</v>
      </c>
      <c r="D49" s="29" t="s">
        <v>5</v>
      </c>
      <c r="E49" s="29">
        <v>3673</v>
      </c>
    </row>
    <row r="50" spans="1:5">
      <c r="A50" s="28" t="s">
        <v>59</v>
      </c>
      <c r="B50" s="28" t="s">
        <v>52</v>
      </c>
      <c r="C50" s="30">
        <v>8849.52</v>
      </c>
      <c r="D50" s="29" t="s">
        <v>5</v>
      </c>
      <c r="E50" s="29">
        <v>3672</v>
      </c>
    </row>
    <row r="51" spans="1:5">
      <c r="A51" s="28" t="s">
        <v>78</v>
      </c>
      <c r="B51" s="28" t="s">
        <v>79</v>
      </c>
      <c r="C51" s="30">
        <v>1458.25</v>
      </c>
      <c r="D51" s="29" t="s">
        <v>6</v>
      </c>
      <c r="E51" s="29">
        <v>1</v>
      </c>
    </row>
    <row r="52" spans="1:5">
      <c r="A52" s="11" t="s">
        <v>49</v>
      </c>
      <c r="B52" s="8" t="e">
        <f>#REF!</f>
        <v>#REF!</v>
      </c>
      <c r="C52" s="24">
        <v>0</v>
      </c>
      <c r="D52" s="10"/>
      <c r="E52" s="9"/>
    </row>
    <row r="53" spans="1:5">
      <c r="A53" s="7" t="s">
        <v>23</v>
      </c>
      <c r="B53" s="16" t="e">
        <f>B12+B15+B18+#REF!+B26+B37+B38+B39+B40+B41+B42+B45+B46+B52</f>
        <v>#REF!</v>
      </c>
      <c r="C53" s="24">
        <f>C12+C15+C18+C22+C23+C26+C37+C38+C39+C40+C41+C42+C45+C46+C52</f>
        <v>119060.93</v>
      </c>
      <c r="D53" s="17"/>
      <c r="E53" s="9"/>
    </row>
    <row r="54" spans="1:5">
      <c r="A54" s="7" t="s">
        <v>24</v>
      </c>
      <c r="B54" s="18"/>
      <c r="C54" s="24">
        <f>C53*1.18</f>
        <v>140491.89739999999</v>
      </c>
      <c r="D54" s="10"/>
      <c r="E54" s="9"/>
    </row>
    <row r="55" spans="1:5">
      <c r="A55" s="7" t="s">
        <v>53</v>
      </c>
      <c r="B55" s="18"/>
      <c r="C55" s="24">
        <f>C4+C5+C8-C54</f>
        <v>-319369.59739999997</v>
      </c>
      <c r="D55" s="10"/>
      <c r="E55" s="9"/>
    </row>
    <row r="56" spans="1:5" ht="28.5">
      <c r="A56" s="39" t="s">
        <v>55</v>
      </c>
      <c r="B56" s="8"/>
      <c r="C56" s="24">
        <f>C55+C7</f>
        <v>-368101.66739999998</v>
      </c>
      <c r="D56" s="10"/>
      <c r="E56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2018-03-19T01:00:02Z</cp:lastPrinted>
  <dcterms:created xsi:type="dcterms:W3CDTF">2016-03-18T02:51:51Z</dcterms:created>
  <dcterms:modified xsi:type="dcterms:W3CDTF">2018-03-22T05:54:09Z</dcterms:modified>
</cp:coreProperties>
</file>