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Лист1!$A$1:$E$101</definedName>
  </definedNames>
  <calcPr calcId="124519" calcMode="manual"/>
</workbook>
</file>

<file path=xl/calcChain.xml><?xml version="1.0" encoding="utf-8"?>
<calcChain xmlns="http://schemas.openxmlformats.org/spreadsheetml/2006/main">
  <c r="C79" i="1"/>
  <c r="C97"/>
  <c r="C7"/>
  <c r="C89"/>
  <c r="C44"/>
  <c r="C31" l="1"/>
  <c r="C9"/>
  <c r="C81"/>
  <c r="C8" l="1"/>
  <c r="C87" l="1"/>
  <c r="C10"/>
  <c r="C84"/>
  <c r="C22"/>
  <c r="C18"/>
  <c r="C15"/>
  <c r="C12"/>
  <c r="C96"/>
  <c r="C95" s="1"/>
  <c r="C98" l="1"/>
  <c r="E57"/>
  <c r="C57"/>
  <c r="B44" l="1"/>
  <c r="B89"/>
  <c r="B79"/>
  <c r="B77"/>
  <c r="B76" l="1"/>
  <c r="B96"/>
  <c r="B95" s="1"/>
  <c r="B87"/>
  <c r="B84"/>
  <c r="B81"/>
  <c r="B78"/>
  <c r="B18"/>
  <c r="B15"/>
  <c r="B12"/>
  <c r="B98" l="1"/>
  <c r="C99" l="1"/>
  <c r="C100" s="1"/>
  <c r="C101" s="1"/>
</calcChain>
</file>

<file path=xl/sharedStrings.xml><?xml version="1.0" encoding="utf-8"?>
<sst xmlns="http://schemas.openxmlformats.org/spreadsheetml/2006/main" count="246" uniqueCount="137">
  <si>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</si>
  <si>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</si>
  <si>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</si>
  <si>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</si>
  <si>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</si>
  <si>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</si>
  <si>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</si>
  <si>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</si>
  <si>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</si>
  <si>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</si>
  <si>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</si>
  <si>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</si>
  <si>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</si>
  <si>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</si>
  <si>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</si>
  <si>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</si>
  <si>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</si>
  <si>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</si>
  <si>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</si>
  <si>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</si>
  <si>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</si>
  <si>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</si>
  <si>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</si>
  <si>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</si>
  <si>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</si>
  <si>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</si>
  <si>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</si>
  <si>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Ремонт штукатурки стен гипсовым раствором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</si>
  <si>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</si>
  <si>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</si>
  <si>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</si>
  <si>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</si>
  <si>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</si>
  <si>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</si>
  <si>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</si>
  <si>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Смена труб ХВС д.25</t>
  </si>
  <si>
    <t>Смена труб канализации д. 100</t>
  </si>
  <si>
    <t>Смена труб отопления ППР д. 25 (с прим. сварочных работ)</t>
  </si>
  <si>
    <t>Смена труб отопления ППР д. 25 (с прим. сварочных</t>
  </si>
  <si>
    <t>замена эл. лампочки накаливания</t>
  </si>
  <si>
    <t>замена электро-патрона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</si>
  <si>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</si>
  <si>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</si>
  <si>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</si>
  <si>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</si>
  <si>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</si>
  <si>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</si>
  <si>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</si>
  <si>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</si>
  <si>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</si>
  <si>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</si>
  <si>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</si>
  <si>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</si>
  <si>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</si>
  <si>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</si>
  <si>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</si>
  <si>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</si>
  <si>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</si>
  <si>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</si>
  <si>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</si>
  <si>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</si>
  <si>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</si>
  <si>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</si>
  <si>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</si>
  <si>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</si>
  <si>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</si>
  <si>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</si>
  <si>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</si>
  <si>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</si>
  <si>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</si>
  <si>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</si>
  <si>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</si>
  <si>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</si>
  <si>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</si>
  <si>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</si>
  <si>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</si>
  <si>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</si>
  <si>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</si>
  <si>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</si>
  <si>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</si>
  <si>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</si>
  <si>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</si>
  <si>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</si>
  <si>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</si>
  <si>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Выезд а/машины по заявке</t>
  </si>
  <si>
    <t>выезд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</si>
  <si>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</si>
  <si>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</si>
  <si>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</si>
  <si>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</si>
  <si>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осмотр подвала</t>
  </si>
  <si>
    <t>раз</t>
  </si>
  <si>
    <t>Ремонт шиферной кровли</t>
  </si>
  <si>
    <t>Установка скамеек в деревянном исполнении</t>
  </si>
  <si>
    <t>востановл-е крепления мелких констр-х элементов и изделий</t>
  </si>
  <si>
    <t>востановл-е крепления мелких констр-х элементов и</t>
  </si>
  <si>
    <t>закрытие чердачных и тех. люков с креплением гвоздями</t>
  </si>
  <si>
    <t>закрытие чердачных и тех. люков с креплением гвозд</t>
  </si>
  <si>
    <t>изготовление деревянной скамьи со спинкой</t>
  </si>
  <si>
    <t>осмотр кровли ж/ дома с выполнением мелкого ремонта</t>
  </si>
  <si>
    <t>осмотр кровли ж/ дома с выполнением мелкого ремонт</t>
  </si>
  <si>
    <t>дом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</si>
  <si>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</si>
  <si>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</si>
  <si>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</si>
  <si>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Протяжка контактов на электроприборах (выкл., эл. счетчиков,</t>
  </si>
  <si>
    <t>Протяжка контактов на электроприборах (выкл., эл.</t>
  </si>
  <si>
    <t>1м</t>
  </si>
  <si>
    <t>ТО газового оборудования к=0,6;0,8;0,85;0,9;1(1,2 кв. 2017 г</t>
  </si>
  <si>
    <t>ТО газового оборудования к=0,6;0,8;0,85;0,9;1(1,2</t>
  </si>
  <si>
    <t>Адрес: ул. Белорусская, д. 40</t>
  </si>
  <si>
    <t>Установка пружины</t>
  </si>
  <si>
    <t>Утепление вентпродухов изовером и монтажной пеной</t>
  </si>
  <si>
    <t>изготовление и установка досок объявлений</t>
  </si>
  <si>
    <t>удаление снега и сосулек с кровель жилых домов</t>
  </si>
  <si>
    <t>Смена вентиля д. 32 мм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</si>
  <si>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</si>
  <si>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</si>
  <si>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</si>
  <si>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труб из водогазопроводных труб д. 20 с производством с</t>
  </si>
  <si>
    <t>Смена труб из водогазопроводных труб д. 20 с произ</t>
  </si>
  <si>
    <t>Смена труб из водогазопроводных труб д. 57 с производством с</t>
  </si>
  <si>
    <t>Смена труб из водогазопроводных труб д. 57 с произ</t>
  </si>
  <si>
    <t>Установка электрического счетчика без стоимости эл.счетчика</t>
  </si>
  <si>
    <t>Установка электрического счетчика без стоимости эл</t>
  </si>
  <si>
    <t>сброс воздуха с системы отопления</t>
  </si>
  <si>
    <t>сварка свищей на стояках</t>
  </si>
  <si>
    <t>Прочистка патрубков и вентканалов д 100 мм в зимний период</t>
  </si>
  <si>
    <t>Прочистка патрубков и вентканалов д 100 мм в зимни</t>
  </si>
  <si>
    <t>Содержание ДРС 1,2 кв.2017 г. коэф. 0,8</t>
  </si>
  <si>
    <t>Содержание ДРС 3,4 кв.2016 г. коэф. 0,8</t>
  </si>
  <si>
    <t>Завоз к месту посадки саженцев, плодородной земли</t>
  </si>
  <si>
    <t>скос травы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</si>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</sst>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713">
          <cell r="G713">
            <v>26691.300000000007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86" workbookViewId="0">
      <selection activeCell="C80" sqref="C80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4" t="s">
        <v>10</v>
      </c>
      <c r="B1" s="44"/>
      <c r="C1" s="44"/>
      <c r="D1" s="44"/>
      <c r="E1" s="44"/>
    </row>
    <row r="2" spans="1:5" s="36" customFormat="1" ht="15.75">
      <c r="A2" s="25" t="s">
        <v>110</v>
      </c>
      <c r="B2" s="34" t="s">
        <v>86</v>
      </c>
      <c r="C2" s="46" t="s">
        <v>11</v>
      </c>
      <c r="D2" s="46"/>
      <c r="E2" s="35"/>
    </row>
    <row r="3" spans="1:5" ht="57">
      <c r="A3" s="42" t="s">
        <v>3</v>
      </c>
      <c r="B3" s="38" t="s">
        <v>0</v>
      </c>
      <c r="C3" s="41" t="s">
        <v>87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-1449218.14</v>
      </c>
      <c r="D4" s="5"/>
      <c r="E4" s="6"/>
    </row>
    <row r="5" spans="1:5">
      <c r="A5" s="37" t="s">
        <v>13</v>
      </c>
      <c r="B5" s="38"/>
      <c r="C5" s="39">
        <v>1185340.8400000001</v>
      </c>
      <c r="D5" s="5"/>
      <c r="E5" s="6"/>
    </row>
    <row r="6" spans="1:5">
      <c r="A6" s="37" t="s">
        <v>14</v>
      </c>
      <c r="B6" s="38"/>
      <c r="C6" s="39">
        <v>1152045.21</v>
      </c>
      <c r="D6" s="5"/>
      <c r="E6" s="6"/>
    </row>
    <row r="7" spans="1:5">
      <c r="A7" s="37" t="s">
        <v>135</v>
      </c>
      <c r="B7" s="38"/>
      <c r="C7" s="39">
        <f>C6-C5</f>
        <v>-33295.630000000121</v>
      </c>
      <c r="D7" s="5"/>
      <c r="E7" s="6"/>
    </row>
    <row r="8" spans="1:5">
      <c r="A8" s="37" t="s">
        <v>15</v>
      </c>
      <c r="B8" s="38"/>
      <c r="C8" s="39">
        <f>C9</f>
        <v>16929.599999999999</v>
      </c>
      <c r="D8" s="5"/>
      <c r="E8" s="6"/>
    </row>
    <row r="9" spans="1:5">
      <c r="A9" s="37" t="s">
        <v>16</v>
      </c>
      <c r="B9" s="38"/>
      <c r="C9" s="39">
        <f>660.8*12+750*12</f>
        <v>16929.599999999999</v>
      </c>
      <c r="D9" s="5"/>
      <c r="E9" s="6"/>
    </row>
    <row r="10" spans="1:5">
      <c r="A10" s="7" t="s">
        <v>17</v>
      </c>
      <c r="B10" s="8"/>
      <c r="C10" s="26">
        <f>C5+C8</f>
        <v>1202270.4400000002</v>
      </c>
      <c r="D10" s="10"/>
      <c r="E10" s="9"/>
    </row>
    <row r="11" spans="1:5">
      <c r="A11" s="45" t="s">
        <v>18</v>
      </c>
      <c r="B11" s="45"/>
      <c r="C11" s="45"/>
      <c r="D11" s="45"/>
      <c r="E11" s="45"/>
    </row>
    <row r="12" spans="1:5">
      <c r="A12" s="11" t="s">
        <v>48</v>
      </c>
      <c r="B12" s="8" t="e">
        <f>#REF!</f>
        <v>#REF!</v>
      </c>
      <c r="C12" s="26">
        <f>C13+C14</f>
        <v>199775.7</v>
      </c>
      <c r="D12" s="10"/>
      <c r="E12" s="9"/>
    </row>
    <row r="13" spans="1:5">
      <c r="A13" s="31" t="s">
        <v>44</v>
      </c>
      <c r="B13" s="31" t="s">
        <v>45</v>
      </c>
      <c r="C13" s="33">
        <v>96703.02</v>
      </c>
      <c r="D13" s="32" t="s">
        <v>5</v>
      </c>
      <c r="E13" s="32">
        <v>28953</v>
      </c>
    </row>
    <row r="14" spans="1:5">
      <c r="A14" s="31" t="s">
        <v>46</v>
      </c>
      <c r="B14" s="31" t="s">
        <v>47</v>
      </c>
      <c r="C14" s="33">
        <v>103072.68</v>
      </c>
      <c r="D14" s="32" t="s">
        <v>5</v>
      </c>
      <c r="E14" s="32">
        <v>28953</v>
      </c>
    </row>
    <row r="15" spans="1:5" ht="28.5">
      <c r="A15" s="11" t="s">
        <v>49</v>
      </c>
      <c r="B15" s="8" t="str">
        <f>B17</f>
        <v>Уборка МОП 3,4 кв. 2017 г. коэф.0,8</v>
      </c>
      <c r="C15" s="26">
        <f>C17+C16</f>
        <v>66061.13</v>
      </c>
      <c r="D15" s="10"/>
      <c r="E15" s="9"/>
    </row>
    <row r="16" spans="1:5">
      <c r="A16" s="31" t="s">
        <v>50</v>
      </c>
      <c r="B16" s="31" t="s">
        <v>50</v>
      </c>
      <c r="C16" s="33">
        <v>30159.41</v>
      </c>
      <c r="D16" s="32" t="s">
        <v>5</v>
      </c>
      <c r="E16" s="32">
        <v>24127.505000000001</v>
      </c>
    </row>
    <row r="17" spans="1:5">
      <c r="A17" s="31" t="s">
        <v>51</v>
      </c>
      <c r="B17" s="31" t="s">
        <v>51</v>
      </c>
      <c r="C17" s="33">
        <v>35901.72</v>
      </c>
      <c r="D17" s="32" t="s">
        <v>5</v>
      </c>
      <c r="E17" s="32">
        <v>28953</v>
      </c>
    </row>
    <row r="18" spans="1:5">
      <c r="A18" s="11" t="s">
        <v>52</v>
      </c>
      <c r="B18" s="12" t="e">
        <f>B19+B20</f>
        <v>#VALUE!</v>
      </c>
      <c r="C18" s="26">
        <f>C19+C20+C21</f>
        <v>1630456.9100000001</v>
      </c>
      <c r="D18" s="13"/>
      <c r="E18" s="14"/>
    </row>
    <row r="19" spans="1:5">
      <c r="A19" s="31" t="s">
        <v>53</v>
      </c>
      <c r="B19" s="31" t="s">
        <v>53</v>
      </c>
      <c r="C19" s="33">
        <v>61333.4</v>
      </c>
      <c r="D19" s="32" t="s">
        <v>54</v>
      </c>
      <c r="E19" s="32">
        <v>1366</v>
      </c>
    </row>
    <row r="20" spans="1:5">
      <c r="A20" s="31" t="s">
        <v>55</v>
      </c>
      <c r="B20" s="31" t="s">
        <v>55</v>
      </c>
      <c r="C20" s="33">
        <v>9425.4</v>
      </c>
      <c r="D20" s="32" t="s">
        <v>54</v>
      </c>
      <c r="E20" s="32">
        <v>1366</v>
      </c>
    </row>
    <row r="21" spans="1:5">
      <c r="A21" s="31" t="s">
        <v>56</v>
      </c>
      <c r="B21" s="31" t="s">
        <v>56</v>
      </c>
      <c r="C21" s="33">
        <v>1559698.11</v>
      </c>
      <c r="D21" s="32" t="s">
        <v>54</v>
      </c>
      <c r="E21" s="32">
        <v>28953</v>
      </c>
    </row>
    <row r="22" spans="1:5" ht="42.75">
      <c r="A22" s="11" t="s">
        <v>57</v>
      </c>
      <c r="B22" s="8"/>
      <c r="C22" s="26">
        <f>C23+C24+C25+C27+C28+C30</f>
        <v>25119.34</v>
      </c>
      <c r="D22" s="10"/>
      <c r="E22" s="9"/>
    </row>
    <row r="23" spans="1:5" outlineLevel="1" collapsed="1">
      <c r="A23" s="31" t="s">
        <v>58</v>
      </c>
      <c r="B23" s="31" t="s">
        <v>59</v>
      </c>
      <c r="C23" s="33">
        <v>1927.07</v>
      </c>
      <c r="D23" s="32" t="s">
        <v>5</v>
      </c>
      <c r="E23" s="32">
        <v>39.207999999999998</v>
      </c>
    </row>
    <row r="24" spans="1:5" outlineLevel="1" collapsed="1">
      <c r="A24" s="31" t="s">
        <v>60</v>
      </c>
      <c r="B24" s="31" t="s">
        <v>60</v>
      </c>
      <c r="C24" s="33">
        <v>2316.2399999999998</v>
      </c>
      <c r="D24" s="32" t="s">
        <v>5</v>
      </c>
      <c r="E24" s="32">
        <v>28953</v>
      </c>
    </row>
    <row r="25" spans="1:5" outlineLevel="1" collapsed="1">
      <c r="A25" s="31" t="s">
        <v>63</v>
      </c>
      <c r="B25" s="31" t="s">
        <v>63</v>
      </c>
      <c r="C25" s="33">
        <v>2200.4299999999998</v>
      </c>
      <c r="D25" s="32" t="s">
        <v>5</v>
      </c>
      <c r="E25" s="32">
        <v>28953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>
        <v>174.63200000000001</v>
      </c>
    </row>
    <row r="27" spans="1:5" outlineLevel="1" collapsed="1">
      <c r="A27" s="31" t="s">
        <v>19</v>
      </c>
      <c r="B27" s="31" t="s">
        <v>20</v>
      </c>
      <c r="C27" s="33">
        <v>2073.44</v>
      </c>
      <c r="D27" s="32" t="s">
        <v>5</v>
      </c>
      <c r="E27" s="32">
        <v>99.16</v>
      </c>
    </row>
    <row r="28" spans="1:5" outlineLevel="1" collapsed="1">
      <c r="A28" s="31" t="s">
        <v>61</v>
      </c>
      <c r="B28" s="31" t="s">
        <v>62</v>
      </c>
      <c r="C28" s="33">
        <v>4053.42</v>
      </c>
      <c r="D28" s="32" t="s">
        <v>5</v>
      </c>
      <c r="E28" s="32">
        <v>28953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>
        <v>6617.2910000000002</v>
      </c>
    </row>
    <row r="30" spans="1:5" outlineLevel="1" collapsed="1">
      <c r="A30" s="31" t="s">
        <v>21</v>
      </c>
      <c r="B30" s="31" t="s">
        <v>22</v>
      </c>
      <c r="C30" s="33">
        <v>12548.74</v>
      </c>
      <c r="D30" s="32" t="s">
        <v>5</v>
      </c>
      <c r="E30" s="32">
        <v>3757.107</v>
      </c>
    </row>
    <row r="31" spans="1:5" ht="42.75" outlineLevel="1">
      <c r="A31" s="11" t="s">
        <v>64</v>
      </c>
      <c r="B31" s="22"/>
      <c r="C31" s="28">
        <f>C32+C34+C36+C37+C38+C39+C40+C41+C42+C43</f>
        <v>25970.07</v>
      </c>
      <c r="D31" s="23"/>
      <c r="E31" s="23"/>
    </row>
    <row r="32" spans="1:5" outlineLevel="1" collapsed="1">
      <c r="A32" s="31" t="s">
        <v>92</v>
      </c>
      <c r="B32" s="31" t="s">
        <v>92</v>
      </c>
      <c r="C32" s="33">
        <v>2843.89</v>
      </c>
      <c r="D32" s="32" t="s">
        <v>5</v>
      </c>
      <c r="E32" s="32">
        <v>5.5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1" collapsed="1">
      <c r="A34" s="31" t="s">
        <v>111</v>
      </c>
      <c r="B34" s="31" t="s">
        <v>111</v>
      </c>
      <c r="C34" s="33">
        <v>1261.8</v>
      </c>
      <c r="D34" s="32" t="s">
        <v>6</v>
      </c>
      <c r="E34" s="32">
        <v>3</v>
      </c>
    </row>
    <row r="35" spans="1:6" hidden="1" outlineLevel="2">
      <c r="A35" s="22" t="s">
        <v>27</v>
      </c>
      <c r="B35" s="22" t="s">
        <v>27</v>
      </c>
      <c r="C35" s="27">
        <v>85.59</v>
      </c>
      <c r="D35" s="23" t="s">
        <v>5</v>
      </c>
      <c r="E35" s="23">
        <v>0.5</v>
      </c>
    </row>
    <row r="36" spans="1:6" outlineLevel="2">
      <c r="A36" s="31" t="s">
        <v>93</v>
      </c>
      <c r="B36" s="31" t="s">
        <v>93</v>
      </c>
      <c r="C36" s="33">
        <v>804.31</v>
      </c>
      <c r="D36" s="32" t="s">
        <v>6</v>
      </c>
      <c r="E36" s="32">
        <v>1</v>
      </c>
    </row>
    <row r="37" spans="1:6" outlineLevel="2">
      <c r="A37" s="31" t="s">
        <v>112</v>
      </c>
      <c r="B37" s="31" t="s">
        <v>112</v>
      </c>
      <c r="C37" s="33">
        <v>5507.16</v>
      </c>
      <c r="D37" s="32" t="s">
        <v>6</v>
      </c>
      <c r="E37" s="32">
        <v>12</v>
      </c>
    </row>
    <row r="38" spans="1:6" outlineLevel="2">
      <c r="A38" s="31" t="s">
        <v>94</v>
      </c>
      <c r="B38" s="31" t="s">
        <v>95</v>
      </c>
      <c r="C38" s="33">
        <v>371.85</v>
      </c>
      <c r="D38" s="32" t="s">
        <v>6</v>
      </c>
      <c r="E38" s="32">
        <v>1</v>
      </c>
    </row>
    <row r="39" spans="1:6" outlineLevel="2">
      <c r="A39" s="31" t="s">
        <v>96</v>
      </c>
      <c r="B39" s="31" t="s">
        <v>97</v>
      </c>
      <c r="C39" s="33">
        <v>414.07</v>
      </c>
      <c r="D39" s="32" t="s">
        <v>6</v>
      </c>
      <c r="E39" s="32">
        <v>1</v>
      </c>
    </row>
    <row r="40" spans="1:6" outlineLevel="2">
      <c r="A40" s="31" t="s">
        <v>98</v>
      </c>
      <c r="B40" s="31" t="s">
        <v>98</v>
      </c>
      <c r="C40" s="33">
        <v>2219.75</v>
      </c>
      <c r="D40" s="32" t="s">
        <v>6</v>
      </c>
      <c r="E40" s="32">
        <v>1</v>
      </c>
    </row>
    <row r="41" spans="1:6" outlineLevel="2">
      <c r="A41" s="31" t="s">
        <v>113</v>
      </c>
      <c r="B41" s="31" t="s">
        <v>113</v>
      </c>
      <c r="C41" s="33">
        <v>8577.4</v>
      </c>
      <c r="D41" s="32" t="s">
        <v>6</v>
      </c>
      <c r="E41" s="32">
        <v>5</v>
      </c>
    </row>
    <row r="42" spans="1:6" outlineLevel="2">
      <c r="A42" s="31" t="s">
        <v>99</v>
      </c>
      <c r="B42" s="31" t="s">
        <v>100</v>
      </c>
      <c r="C42" s="33">
        <v>887.24</v>
      </c>
      <c r="D42" s="32" t="s">
        <v>101</v>
      </c>
      <c r="E42" s="32">
        <v>1</v>
      </c>
    </row>
    <row r="43" spans="1:6" outlineLevel="2">
      <c r="A43" s="31" t="s">
        <v>114</v>
      </c>
      <c r="B43" s="31" t="s">
        <v>114</v>
      </c>
      <c r="C43" s="33">
        <v>3082.6</v>
      </c>
      <c r="D43" s="32" t="s">
        <v>6</v>
      </c>
      <c r="E43" s="32">
        <v>5</v>
      </c>
    </row>
    <row r="44" spans="1:6" ht="42.75">
      <c r="A44" s="11" t="s">
        <v>65</v>
      </c>
      <c r="B44" s="8">
        <f>SUM(B45:B52)</f>
        <v>0</v>
      </c>
      <c r="C44" s="26">
        <f>C45+C46+C47+C49+C51+C53+C55+C59+C61+C63+C65+C67+C69+C71+C72+C73+C74+C75</f>
        <v>84493.559999999983</v>
      </c>
      <c r="D44" s="10"/>
      <c r="E44" s="9"/>
      <c r="F44" s="15" t="s">
        <v>4</v>
      </c>
    </row>
    <row r="45" spans="1:6" outlineLevel="1" collapsed="1">
      <c r="A45" s="31" t="s">
        <v>84</v>
      </c>
      <c r="B45" s="31" t="s">
        <v>84</v>
      </c>
      <c r="C45" s="33">
        <v>1453.59</v>
      </c>
      <c r="D45" s="32" t="s">
        <v>85</v>
      </c>
      <c r="E45" s="32">
        <v>3</v>
      </c>
    </row>
    <row r="46" spans="1:6" outlineLevel="1">
      <c r="A46" s="31" t="s">
        <v>66</v>
      </c>
      <c r="B46" s="31" t="s">
        <v>66</v>
      </c>
      <c r="C46" s="33">
        <v>1618.72</v>
      </c>
      <c r="D46" s="32" t="s">
        <v>67</v>
      </c>
      <c r="E46" s="32">
        <v>2</v>
      </c>
    </row>
    <row r="47" spans="1:6" outlineLevel="1" collapsed="1">
      <c r="A47" s="31" t="s">
        <v>102</v>
      </c>
      <c r="B47" s="31" t="s">
        <v>103</v>
      </c>
      <c r="C47" s="33">
        <v>825.3</v>
      </c>
      <c r="D47" s="32" t="s">
        <v>104</v>
      </c>
      <c r="E47" s="32">
        <v>3</v>
      </c>
    </row>
    <row r="48" spans="1:6" hidden="1" outlineLevel="2">
      <c r="A48" s="22" t="s">
        <v>23</v>
      </c>
      <c r="B48" s="22" t="s">
        <v>23</v>
      </c>
      <c r="C48" s="27">
        <v>5499.85</v>
      </c>
      <c r="D48" s="23" t="s">
        <v>41</v>
      </c>
      <c r="E48" s="23">
        <v>14.5</v>
      </c>
    </row>
    <row r="49" spans="1:5" outlineLevel="1" collapsed="1">
      <c r="A49" s="31" t="s">
        <v>105</v>
      </c>
      <c r="B49" s="31" t="s">
        <v>106</v>
      </c>
      <c r="C49" s="33">
        <v>275.10000000000002</v>
      </c>
      <c r="D49" s="32" t="s">
        <v>6</v>
      </c>
      <c r="E49" s="32">
        <v>1</v>
      </c>
    </row>
    <row r="50" spans="1:5" hidden="1" outlineLevel="2">
      <c r="A50" s="22" t="s">
        <v>24</v>
      </c>
      <c r="B50" s="22" t="s">
        <v>24</v>
      </c>
      <c r="C50" s="27">
        <v>6990.2</v>
      </c>
      <c r="D50" s="23" t="s">
        <v>41</v>
      </c>
      <c r="E50" s="23">
        <v>10</v>
      </c>
    </row>
    <row r="51" spans="1:5" outlineLevel="1" collapsed="1">
      <c r="A51" s="31" t="s">
        <v>115</v>
      </c>
      <c r="B51" s="31" t="s">
        <v>115</v>
      </c>
      <c r="C51" s="33">
        <v>2082.2800000000002</v>
      </c>
      <c r="D51" s="32" t="s">
        <v>6</v>
      </c>
      <c r="E51" s="32">
        <v>1</v>
      </c>
    </row>
    <row r="52" spans="1:5" hidden="1" outlineLevel="2">
      <c r="A52" s="22" t="s">
        <v>25</v>
      </c>
      <c r="B52" s="22" t="s">
        <v>25</v>
      </c>
      <c r="C52" s="27">
        <v>2795.69</v>
      </c>
      <c r="D52" s="23" t="s">
        <v>41</v>
      </c>
      <c r="E52" s="23">
        <v>1</v>
      </c>
    </row>
    <row r="53" spans="1:5" outlineLevel="1" collapsed="1">
      <c r="A53" s="31" t="s">
        <v>116</v>
      </c>
      <c r="B53" s="31" t="s">
        <v>116</v>
      </c>
      <c r="C53" s="33">
        <v>7675.6</v>
      </c>
      <c r="D53" s="32" t="s">
        <v>6</v>
      </c>
      <c r="E53" s="32">
        <v>4</v>
      </c>
    </row>
    <row r="54" spans="1:5" hidden="1" outlineLevel="2">
      <c r="A54" s="22" t="s">
        <v>29</v>
      </c>
      <c r="B54" s="22" t="s">
        <v>29</v>
      </c>
      <c r="C54" s="27">
        <v>30702.400000000001</v>
      </c>
      <c r="D54" s="23" t="s">
        <v>41</v>
      </c>
      <c r="E54" s="23">
        <v>16</v>
      </c>
    </row>
    <row r="55" spans="1:5" outlineLevel="1" collapsed="1">
      <c r="A55" s="31" t="s">
        <v>29</v>
      </c>
      <c r="B55" s="31" t="s">
        <v>29</v>
      </c>
      <c r="C55" s="33">
        <v>13432.3</v>
      </c>
      <c r="D55" s="32" t="s">
        <v>6</v>
      </c>
      <c r="E55" s="32">
        <v>7</v>
      </c>
    </row>
    <row r="56" spans="1:5" hidden="1" outlineLevel="2">
      <c r="A56" s="22" t="s">
        <v>30</v>
      </c>
      <c r="B56" s="22" t="s">
        <v>30</v>
      </c>
      <c r="C56" s="27">
        <v>1018.9</v>
      </c>
      <c r="D56" s="23" t="s">
        <v>41</v>
      </c>
      <c r="E56" s="23">
        <v>1.5</v>
      </c>
    </row>
    <row r="57" spans="1:5" hidden="1" outlineLevel="1" collapsed="1">
      <c r="A57" s="22" t="s">
        <v>28</v>
      </c>
      <c r="B57" s="22"/>
      <c r="C57" s="27">
        <f>SUBTOTAL(9,C56:C56)</f>
        <v>1018.9</v>
      </c>
      <c r="D57" s="23" t="s">
        <v>41</v>
      </c>
      <c r="E57" s="23">
        <f>SUBTOTAL(9,E56:E56)</f>
        <v>1.5</v>
      </c>
    </row>
    <row r="58" spans="1:5" hidden="1" outlineLevel="2">
      <c r="A58" s="22" t="s">
        <v>31</v>
      </c>
      <c r="B58" s="22" t="s">
        <v>31</v>
      </c>
      <c r="C58" s="27">
        <v>3090</v>
      </c>
      <c r="D58" s="23" t="s">
        <v>41</v>
      </c>
      <c r="E58" s="23">
        <v>3</v>
      </c>
    </row>
    <row r="59" spans="1:5" ht="14.25" customHeight="1" outlineLevel="1" collapsed="1">
      <c r="A59" s="31" t="s">
        <v>117</v>
      </c>
      <c r="B59" s="31" t="s">
        <v>118</v>
      </c>
      <c r="C59" s="33">
        <v>12175.79</v>
      </c>
      <c r="D59" s="32" t="s">
        <v>6</v>
      </c>
      <c r="E59" s="32">
        <v>11</v>
      </c>
    </row>
    <row r="60" spans="1:5" hidden="1" outlineLevel="2">
      <c r="A60" s="22" t="s">
        <v>32</v>
      </c>
      <c r="B60" s="22" t="s">
        <v>32</v>
      </c>
      <c r="C60" s="27">
        <v>5111.32</v>
      </c>
      <c r="D60" s="23" t="s">
        <v>7</v>
      </c>
      <c r="E60" s="23">
        <v>4</v>
      </c>
    </row>
    <row r="61" spans="1:5" outlineLevel="1" collapsed="1">
      <c r="A61" s="31" t="s">
        <v>31</v>
      </c>
      <c r="B61" s="31" t="s">
        <v>31</v>
      </c>
      <c r="C61" s="33">
        <v>2060</v>
      </c>
      <c r="D61" s="32" t="s">
        <v>7</v>
      </c>
      <c r="E61" s="32">
        <v>2</v>
      </c>
    </row>
    <row r="62" spans="1:5" hidden="1" outlineLevel="2">
      <c r="A62" s="22" t="s">
        <v>33</v>
      </c>
      <c r="B62" s="22" t="s">
        <v>33</v>
      </c>
      <c r="C62" s="27">
        <v>8465.94</v>
      </c>
      <c r="D62" s="23" t="s">
        <v>7</v>
      </c>
      <c r="E62" s="23">
        <v>6</v>
      </c>
    </row>
    <row r="63" spans="1:5" outlineLevel="1" collapsed="1">
      <c r="A63" s="31" t="s">
        <v>32</v>
      </c>
      <c r="B63" s="31" t="s">
        <v>32</v>
      </c>
      <c r="C63" s="33">
        <v>12778.3</v>
      </c>
      <c r="D63" s="32" t="s">
        <v>107</v>
      </c>
      <c r="E63" s="32">
        <v>10</v>
      </c>
    </row>
    <row r="64" spans="1:5" hidden="1" outlineLevel="2">
      <c r="A64" s="22" t="s">
        <v>34</v>
      </c>
      <c r="B64" s="22" t="s">
        <v>34</v>
      </c>
      <c r="C64" s="27">
        <v>10300</v>
      </c>
      <c r="D64" s="23" t="s">
        <v>7</v>
      </c>
      <c r="E64" s="23">
        <v>10</v>
      </c>
    </row>
    <row r="65" spans="1:5" outlineLevel="1" collapsed="1">
      <c r="A65" s="31" t="s">
        <v>119</v>
      </c>
      <c r="B65" s="31" t="s">
        <v>120</v>
      </c>
      <c r="C65" s="33">
        <v>8867.49</v>
      </c>
      <c r="D65" s="32" t="s">
        <v>7</v>
      </c>
      <c r="E65" s="32">
        <v>5.5</v>
      </c>
    </row>
    <row r="66" spans="1:5" hidden="1" outlineLevel="2">
      <c r="A66" s="22" t="s">
        <v>35</v>
      </c>
      <c r="B66" s="22" t="s">
        <v>35</v>
      </c>
      <c r="C66" s="27">
        <v>1761.57</v>
      </c>
      <c r="D66" s="23" t="s">
        <v>7</v>
      </c>
      <c r="E66" s="23">
        <v>1.5</v>
      </c>
    </row>
    <row r="67" spans="1:5" outlineLevel="1" collapsed="1">
      <c r="A67" s="31" t="s">
        <v>121</v>
      </c>
      <c r="B67" s="31" t="s">
        <v>122</v>
      </c>
      <c r="C67" s="33">
        <v>15453.2</v>
      </c>
      <c r="D67" s="32" t="s">
        <v>7</v>
      </c>
      <c r="E67" s="32">
        <v>3.5</v>
      </c>
    </row>
    <row r="68" spans="1:5" hidden="1" outlineLevel="2">
      <c r="A68" s="22" t="s">
        <v>36</v>
      </c>
      <c r="B68" s="22" t="s">
        <v>36</v>
      </c>
      <c r="C68" s="27">
        <v>24674.63</v>
      </c>
      <c r="D68" s="23" t="s">
        <v>7</v>
      </c>
      <c r="E68" s="23">
        <v>22.5</v>
      </c>
    </row>
    <row r="69" spans="1:5" outlineLevel="1" collapsed="1">
      <c r="A69" s="31" t="s">
        <v>123</v>
      </c>
      <c r="B69" s="31" t="s">
        <v>124</v>
      </c>
      <c r="C69" s="33">
        <v>408.23</v>
      </c>
      <c r="D69" s="32" t="s">
        <v>6</v>
      </c>
      <c r="E69" s="32">
        <v>1</v>
      </c>
    </row>
    <row r="70" spans="1:5" hidden="1" outlineLevel="2">
      <c r="A70" s="22" t="s">
        <v>37</v>
      </c>
      <c r="B70" s="22" t="s">
        <v>38</v>
      </c>
      <c r="C70" s="27">
        <v>1187.72</v>
      </c>
      <c r="D70" s="23" t="s">
        <v>7</v>
      </c>
      <c r="E70" s="23">
        <v>1</v>
      </c>
    </row>
    <row r="71" spans="1:5" outlineLevel="2">
      <c r="A71" s="31" t="s">
        <v>39</v>
      </c>
      <c r="B71" s="31" t="s">
        <v>39</v>
      </c>
      <c r="C71" s="33">
        <v>173.86</v>
      </c>
      <c r="D71" s="32" t="s">
        <v>6</v>
      </c>
      <c r="E71" s="32">
        <v>2</v>
      </c>
    </row>
    <row r="72" spans="1:5" outlineLevel="2">
      <c r="A72" s="31" t="s">
        <v>40</v>
      </c>
      <c r="B72" s="31" t="s">
        <v>40</v>
      </c>
      <c r="C72" s="33">
        <v>287.7</v>
      </c>
      <c r="D72" s="32" t="s">
        <v>6</v>
      </c>
      <c r="E72" s="32">
        <v>2</v>
      </c>
    </row>
    <row r="73" spans="1:5" outlineLevel="2">
      <c r="A73" s="31" t="s">
        <v>90</v>
      </c>
      <c r="B73" s="31" t="s">
        <v>90</v>
      </c>
      <c r="C73" s="33">
        <v>540.28</v>
      </c>
      <c r="D73" s="32" t="s">
        <v>91</v>
      </c>
      <c r="E73" s="32">
        <v>2</v>
      </c>
    </row>
    <row r="74" spans="1:5" outlineLevel="2">
      <c r="A74" s="31" t="s">
        <v>125</v>
      </c>
      <c r="B74" s="31" t="s">
        <v>125</v>
      </c>
      <c r="C74" s="33">
        <v>3729.18</v>
      </c>
      <c r="D74" s="32" t="s">
        <v>67</v>
      </c>
      <c r="E74" s="32">
        <v>6</v>
      </c>
    </row>
    <row r="75" spans="1:5" outlineLevel="2">
      <c r="A75" s="31" t="s">
        <v>126</v>
      </c>
      <c r="B75" s="31" t="s">
        <v>126</v>
      </c>
      <c r="C75" s="33">
        <v>656.64</v>
      </c>
      <c r="D75" s="32" t="s">
        <v>6</v>
      </c>
      <c r="E75" s="32">
        <v>1</v>
      </c>
    </row>
    <row r="76" spans="1:5" ht="28.5">
      <c r="A76" s="11" t="s">
        <v>68</v>
      </c>
      <c r="B76" s="8" t="e">
        <f>#REF!+#REF!</f>
        <v>#REF!</v>
      </c>
      <c r="C76" s="26">
        <v>0</v>
      </c>
      <c r="D76" s="10"/>
      <c r="E76" s="9"/>
    </row>
    <row r="77" spans="1:5" ht="28.5">
      <c r="A77" s="11" t="s">
        <v>69</v>
      </c>
      <c r="B77" s="8" t="e">
        <f>SUM(#REF!)</f>
        <v>#REF!</v>
      </c>
      <c r="C77" s="26">
        <v>0</v>
      </c>
      <c r="D77" s="10"/>
      <c r="E77" s="9"/>
    </row>
    <row r="78" spans="1:5" ht="28.5">
      <c r="A78" s="11" t="s">
        <v>70</v>
      </c>
      <c r="B78" s="8" t="e">
        <f>#REF!</f>
        <v>#REF!</v>
      </c>
      <c r="C78" s="26">
        <v>0</v>
      </c>
      <c r="D78" s="10"/>
      <c r="E78" s="9"/>
    </row>
    <row r="79" spans="1:5" ht="28.5">
      <c r="A79" s="11" t="s">
        <v>71</v>
      </c>
      <c r="B79" s="8" t="e">
        <f>B80+#REF!</f>
        <v>#VALUE!</v>
      </c>
      <c r="C79" s="26">
        <f>(C80)</f>
        <v>214.41</v>
      </c>
      <c r="D79" s="10"/>
      <c r="E79" s="9"/>
    </row>
    <row r="80" spans="1:5">
      <c r="A80" s="31" t="s">
        <v>127</v>
      </c>
      <c r="B80" s="31" t="s">
        <v>128</v>
      </c>
      <c r="C80" s="33">
        <v>214.41</v>
      </c>
      <c r="D80" s="32" t="s">
        <v>6</v>
      </c>
      <c r="E80" s="32">
        <v>1</v>
      </c>
    </row>
    <row r="81" spans="1:5" ht="28.5">
      <c r="A81" s="11" t="s">
        <v>72</v>
      </c>
      <c r="B81" s="8" t="str">
        <f>B83</f>
        <v>ТО газового оборудования к=0,6;0,8;0,85;0,9;1( 3,4</v>
      </c>
      <c r="C81" s="26">
        <f>C83+C82</f>
        <v>10423.08</v>
      </c>
      <c r="D81" s="10"/>
      <c r="E81" s="9"/>
    </row>
    <row r="82" spans="1:5">
      <c r="A82" s="31" t="s">
        <v>108</v>
      </c>
      <c r="B82" s="31" t="s">
        <v>109</v>
      </c>
      <c r="C82" s="33">
        <v>4922.01</v>
      </c>
      <c r="D82" s="32" t="s">
        <v>5</v>
      </c>
      <c r="E82" s="32">
        <v>28953</v>
      </c>
    </row>
    <row r="83" spans="1:5">
      <c r="A83" s="31" t="s">
        <v>82</v>
      </c>
      <c r="B83" s="31" t="s">
        <v>83</v>
      </c>
      <c r="C83" s="33">
        <v>5501.07</v>
      </c>
      <c r="D83" s="32" t="s">
        <v>5</v>
      </c>
      <c r="E83" s="32">
        <v>28953</v>
      </c>
    </row>
    <row r="84" spans="1:5" ht="28.5">
      <c r="A84" s="11" t="s">
        <v>73</v>
      </c>
      <c r="B84" s="8" t="e">
        <f>B85+#REF!</f>
        <v>#VALUE!</v>
      </c>
      <c r="C84" s="26">
        <f>C85+C86</f>
        <v>31269.24</v>
      </c>
      <c r="D84" s="10"/>
      <c r="E84" s="9"/>
    </row>
    <row r="85" spans="1:5">
      <c r="A85" s="31" t="s">
        <v>129</v>
      </c>
      <c r="B85" s="31" t="s">
        <v>129</v>
      </c>
      <c r="C85" s="33">
        <v>15634.62</v>
      </c>
      <c r="D85" s="32" t="s">
        <v>5</v>
      </c>
      <c r="E85" s="32">
        <v>28953</v>
      </c>
    </row>
    <row r="86" spans="1:5">
      <c r="A86" s="31" t="s">
        <v>130</v>
      </c>
      <c r="B86" s="31" t="s">
        <v>130</v>
      </c>
      <c r="C86" s="33">
        <v>15634.62</v>
      </c>
      <c r="D86" s="32" t="s">
        <v>5</v>
      </c>
      <c r="E86" s="32">
        <v>28953</v>
      </c>
    </row>
    <row r="87" spans="1:5" ht="42.75">
      <c r="A87" s="11" t="s">
        <v>74</v>
      </c>
      <c r="B87" s="8" t="str">
        <f>B88</f>
        <v>Дератизация</v>
      </c>
      <c r="C87" s="26">
        <f>C88</f>
        <v>1712.16</v>
      </c>
      <c r="D87" s="10"/>
      <c r="E87" s="9"/>
    </row>
    <row r="88" spans="1:5" s="40" customFormat="1" outlineLevel="2">
      <c r="A88" s="31" t="s">
        <v>75</v>
      </c>
      <c r="B88" s="31" t="s">
        <v>75</v>
      </c>
      <c r="C88" s="33">
        <v>1712.16</v>
      </c>
      <c r="D88" s="32" t="s">
        <v>5</v>
      </c>
      <c r="E88" s="32">
        <v>1189</v>
      </c>
    </row>
    <row r="89" spans="1:5" ht="57">
      <c r="A89" s="11" t="s">
        <v>76</v>
      </c>
      <c r="B89" s="8">
        <f>SUM(B90:B90)</f>
        <v>0</v>
      </c>
      <c r="C89" s="26">
        <f>C90+C91+C92+C93+C94</f>
        <v>180425.83000000002</v>
      </c>
      <c r="D89" s="10"/>
      <c r="E89" s="9"/>
    </row>
    <row r="90" spans="1:5">
      <c r="A90" s="31" t="s">
        <v>77</v>
      </c>
      <c r="B90" s="31" t="s">
        <v>78</v>
      </c>
      <c r="C90" s="33">
        <v>5906.41</v>
      </c>
      <c r="D90" s="32" t="s">
        <v>5</v>
      </c>
      <c r="E90" s="32">
        <v>347436</v>
      </c>
    </row>
    <row r="91" spans="1:5">
      <c r="A91" s="31" t="s">
        <v>131</v>
      </c>
      <c r="B91" s="31" t="s">
        <v>131</v>
      </c>
      <c r="C91" s="33">
        <v>2719.5</v>
      </c>
      <c r="D91" s="32" t="s">
        <v>6</v>
      </c>
      <c r="E91" s="32">
        <v>3</v>
      </c>
    </row>
    <row r="92" spans="1:5">
      <c r="A92" s="31" t="s">
        <v>80</v>
      </c>
      <c r="B92" s="31" t="s">
        <v>81</v>
      </c>
      <c r="C92" s="33">
        <v>81647.460000000006</v>
      </c>
      <c r="D92" s="32" t="s">
        <v>5</v>
      </c>
      <c r="E92" s="32">
        <v>28953</v>
      </c>
    </row>
    <row r="93" spans="1:5">
      <c r="A93" s="31" t="s">
        <v>88</v>
      </c>
      <c r="B93" s="31" t="s">
        <v>89</v>
      </c>
      <c r="C93" s="33">
        <v>81647.460000000006</v>
      </c>
      <c r="D93" s="32" t="s">
        <v>5</v>
      </c>
      <c r="E93" s="32">
        <v>28953</v>
      </c>
    </row>
    <row r="94" spans="1:5">
      <c r="A94" s="31" t="s">
        <v>132</v>
      </c>
      <c r="B94" s="31" t="s">
        <v>132</v>
      </c>
      <c r="C94" s="33">
        <v>8505</v>
      </c>
      <c r="D94" s="32" t="s">
        <v>5</v>
      </c>
      <c r="E94" s="32">
        <v>2100</v>
      </c>
    </row>
    <row r="95" spans="1:5">
      <c r="A95" s="11" t="s">
        <v>79</v>
      </c>
      <c r="B95" s="8">
        <f>B96</f>
        <v>5084.7457627118647</v>
      </c>
      <c r="C95" s="26">
        <f>C96+C97</f>
        <v>32691.300000000007</v>
      </c>
      <c r="D95" s="10"/>
      <c r="E95" s="9"/>
    </row>
    <row r="96" spans="1:5" ht="30">
      <c r="A96" s="16" t="s">
        <v>9</v>
      </c>
      <c r="B96" s="12">
        <f>C96/1.18</f>
        <v>5084.7457627118647</v>
      </c>
      <c r="C96" s="29">
        <f>E96*5*12</f>
        <v>6000</v>
      </c>
      <c r="D96" s="17" t="s">
        <v>8</v>
      </c>
      <c r="E96" s="13">
        <v>100</v>
      </c>
    </row>
    <row r="97" spans="1:5">
      <c r="A97" s="16" t="s">
        <v>136</v>
      </c>
      <c r="B97" s="12"/>
      <c r="C97" s="29">
        <f>[1]Лист2!$G$713</f>
        <v>26691.300000000007</v>
      </c>
      <c r="D97" s="17"/>
      <c r="E97" s="13"/>
    </row>
    <row r="98" spans="1:5">
      <c r="A98" s="7" t="s">
        <v>42</v>
      </c>
      <c r="B98" s="18" t="e">
        <f>B12+B15+B18+B30+B44+B76+B77+B78+B79+B81+B84+B87+B89+B95</f>
        <v>#REF!</v>
      </c>
      <c r="C98" s="26">
        <f>C12+C15+C18+C22+C31+C44+C76+C77+C78+C79+C81+C84+C87+C89+C95</f>
        <v>2288612.73</v>
      </c>
      <c r="D98" s="19"/>
      <c r="E98" s="9"/>
    </row>
    <row r="99" spans="1:5">
      <c r="A99" s="7" t="s">
        <v>43</v>
      </c>
      <c r="B99" s="20"/>
      <c r="C99" s="26">
        <f>C98*1.18</f>
        <v>2700563.0214</v>
      </c>
      <c r="D99" s="10"/>
      <c r="E99" s="9"/>
    </row>
    <row r="100" spans="1:5">
      <c r="A100" s="7" t="s">
        <v>133</v>
      </c>
      <c r="B100" s="20"/>
      <c r="C100" s="26">
        <f>C4+C5+C8-C99</f>
        <v>-2947510.7213999997</v>
      </c>
      <c r="D100" s="10"/>
      <c r="E100" s="9"/>
    </row>
    <row r="101" spans="1:5" ht="28.5">
      <c r="A101" s="43" t="s">
        <v>134</v>
      </c>
      <c r="B101" s="8"/>
      <c r="C101" s="26">
        <f>C100+C7</f>
        <v>-2980806.3514</v>
      </c>
      <c r="D101" s="10"/>
      <c r="E101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2018-02-28T04:05:23Z</cp:lastPrinted>
  <dcterms:created xsi:type="dcterms:W3CDTF">2016-03-18T02:51:51Z</dcterms:created>
  <dcterms:modified xsi:type="dcterms:W3CDTF">2018-03-22T05:10:41Z</dcterms:modified>
</cp:coreProperties>
</file>