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4" r:id="rId2"/>
  </sheets>
  <definedNames>
    <definedName name="_xlnm.Print_Area" localSheetId="0">Лист1!$A$1:$E$82</definedName>
  </definedNames>
  <calcPr calcId="124519"/>
</workbook>
</file>

<file path=xl/calcChain.xml><?xml version="1.0" encoding="utf-8"?>
<calcChain xmlns="http://schemas.openxmlformats.org/spreadsheetml/2006/main">
  <c r="C80" i="1"/>
  <c r="C81" s="1"/>
  <c r="C82" s="1"/>
  <c r="C79"/>
  <c r="C8"/>
  <c r="C37"/>
  <c r="C22"/>
  <c r="C29"/>
  <c r="C78"/>
  <c r="C77" s="1"/>
  <c r="C69"/>
  <c r="D110" i="4"/>
  <c r="B55" i="1" l="1"/>
  <c r="B78"/>
  <c r="C56"/>
  <c r="C64"/>
  <c r="C67"/>
  <c r="C19"/>
  <c r="C16"/>
  <c r="C13"/>
  <c r="C61"/>
  <c r="C9"/>
  <c r="C10"/>
  <c r="C11" l="1"/>
  <c r="B69"/>
  <c r="B67"/>
  <c r="B64"/>
  <c r="B61"/>
  <c r="B60"/>
  <c r="B59"/>
  <c r="B56"/>
  <c r="B37"/>
  <c r="C108" i="4" l="1"/>
  <c r="B19" i="1"/>
  <c r="B16"/>
  <c r="B13"/>
  <c r="B79" l="1"/>
</calcChain>
</file>

<file path=xl/sharedStrings.xml><?xml version="1.0" encoding="utf-8"?>
<sst xmlns="http://schemas.openxmlformats.org/spreadsheetml/2006/main" count="243" uniqueCount="116">
  <si>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</si>
  <si>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</si>
  <si>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</si>
  <si>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</si>
  <si>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</si>
  <si>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</si>
  <si>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</si>
  <si>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</si>
  <si>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</si>
  <si>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</si>
  <si>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</si>
  <si>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</si>
  <si>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</si>
  <si>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</si>
  <si>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</si>
  <si>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</si>
  <si>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</si>
  <si>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</si>
  <si>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</si>
  <si>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Электрическая энергия потр. при содержании общего</t>
  </si>
  <si>
    <t>Дератизация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</si>
  <si>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</si>
  <si>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</si>
  <si>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</si>
  <si>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</si>
  <si>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</si>
  <si>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Подключение системы отопления</t>
  </si>
  <si>
    <t xml:space="preserve">Годовая фактическая стоимость работ (услуг)  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</si>
  <si>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</si>
  <si>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</si>
  <si>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</si>
  <si>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</si>
  <si>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</si>
  <si>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дом</t>
  </si>
  <si>
    <t>Адрес: ул. Бабушкина, д. 3</t>
  </si>
  <si>
    <t>подъезд</t>
  </si>
  <si>
    <t>Закрытие и открытие стояков</t>
  </si>
  <si>
    <t>1 стояк</t>
  </si>
  <si>
    <t>Устранение свищей хомутами</t>
  </si>
  <si>
    <t>замена вентиля</t>
  </si>
  <si>
    <t>осмотр подвала</t>
  </si>
  <si>
    <t>раз</t>
  </si>
  <si>
    <t>Наименование работ</t>
  </si>
  <si>
    <t>Сумма</t>
  </si>
  <si>
    <t>Ед.изм</t>
  </si>
  <si>
    <t>Кол-во</t>
  </si>
  <si>
    <t>Вывод поливочного крана</t>
  </si>
  <si>
    <t>Вывоз ТКО 1,2 кв. 2018 г. коэф. 0,6;0,8;0,85;0,9;1</t>
  </si>
  <si>
    <t>Вывоз ТКО 3,4 кв. 2018г. К=0,6;0,8;0,85;0,9;1</t>
  </si>
  <si>
    <t>Гор.вода,потр.при содер.общ.имущ.в МКД 2018г. 3,4</t>
  </si>
  <si>
    <t>Горячая вода (ОДН) 1,2 кв. 2018 г. от 6 до 9 эт. к</t>
  </si>
  <si>
    <t>Замена электропроводки</t>
  </si>
  <si>
    <t>Орг-ция мест накоп. ртуть содержащих ламп 1,2 кв.</t>
  </si>
  <si>
    <t>Орг-ция мест накоп.ртуть содерж-х ламп 3,4 кв.2018</t>
  </si>
  <si>
    <t>Очистка канализационной сети</t>
  </si>
  <si>
    <t>Прочистка водоподогревателя</t>
  </si>
  <si>
    <t>Рассада цветов</t>
  </si>
  <si>
    <t>Ремонт вентилей д.20-32</t>
  </si>
  <si>
    <t>Ремонт труб ГВС</t>
  </si>
  <si>
    <t>Смена стекол</t>
  </si>
  <si>
    <t>Смена труб ГВС д.50</t>
  </si>
  <si>
    <t>Содержание ДРС 1,2 кв. 2018 г. коэф. 0,9</t>
  </si>
  <si>
    <t>Содержание ДРС 3,4 кв. 2018 г.к=0,9</t>
  </si>
  <si>
    <t>Содержание, экспл. и ремонт лифтового хоз-ва 1,2 к</t>
  </si>
  <si>
    <t>Содержание, экспл. и ремонт лифтового хоз-ва 3,4 к</t>
  </si>
  <si>
    <t>ТО газового оборудования к=0,6;0,8;0,85;0,9;1( 1,2</t>
  </si>
  <si>
    <t>Тех.обслуживание газового оборудования.К= 0,6;0,8;</t>
  </si>
  <si>
    <t>Уборка МОП 3,4 кв. 2018г. К=0,9; 1</t>
  </si>
  <si>
    <t>Уборка придомовой территории 1,2 кв. 2018 г. коэф.</t>
  </si>
  <si>
    <t>Уборка придомовой территории 3,4 кв. 2018г. К=0,85</t>
  </si>
  <si>
    <t>Управление жилым фондом 3,4 кв. 2018 г. 0,6;0,8;0,</t>
  </si>
  <si>
    <t>Управлением жил. фонд 1,2 кв. 2018 г. 0,6;0,8;0,85</t>
  </si>
  <si>
    <t>Установка металлического забора</t>
  </si>
  <si>
    <t>Холодн.вода,потр.при содер.общ.имущ.МКД 3,4 кв 201</t>
  </si>
  <si>
    <t>Электрическая энергия,потр.при содержании.общегоим</t>
  </si>
  <si>
    <t>бетонирование входа в подъезд</t>
  </si>
  <si>
    <t>замена эл. лампочки накаливания</t>
  </si>
  <si>
    <t>изготовление калитки из прясла метал. забора</t>
  </si>
  <si>
    <t>обтягивание ограждения входа в подвал</t>
  </si>
  <si>
    <t>Вход</t>
  </si>
  <si>
    <t>отключение отопления</t>
  </si>
  <si>
    <t>1 дом</t>
  </si>
  <si>
    <t>покраска теплового узла</t>
  </si>
  <si>
    <t>регулировка теплоносителя</t>
  </si>
  <si>
    <t>ремонт водоподогревателя</t>
  </si>
  <si>
    <t>ремонт подъезда</t>
  </si>
  <si>
    <t>ремонт фасада</t>
  </si>
  <si>
    <t>уборка МОП 1,2 кв. 2018 г. коэф. 0,9;1</t>
  </si>
  <si>
    <t>утепление теплового узла</t>
  </si>
  <si>
    <t>т\у</t>
  </si>
  <si>
    <t>утепление трубопроводов минеральной ватой с послед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</si>
  <si>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</si>
  <si>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</si>
  <si>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</si>
  <si>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</si>
  <si>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 xml:space="preserve">Всего доходов на дому за 2018 год </t>
  </si>
  <si>
    <t>Управлением жил. фонд 1,2 кв. 2018 г. 0,6;0,8;0,85;0,9;1</t>
  </si>
  <si>
    <t>Управление жилым фондом 3,4 кв. 2018 г. 0,6;0,8;0,85;0,9;1</t>
  </si>
  <si>
    <t>Гор.вода,потр.при содер.общ.имущ.в МКД 2018г. 3,4 кв.</t>
  </si>
  <si>
    <t>Горячая вода (ОДН) 1,2 кв. 2018 г. от 6 до 9 эт. К=0,9;1</t>
  </si>
  <si>
    <t>Холодная вода (ОДН) 1,2 кв. 2018 г. от 6 до 9 эт к</t>
  </si>
  <si>
    <t>Холодн.вода,потр.при содер.общ.имущ.МКД 3,4 кв 2018 к=0,9</t>
  </si>
  <si>
    <t>Орг-ция мест накоп. ртуть содержащих ламп 1,2 кв.2018</t>
  </si>
  <si>
    <t>Содержание, экспл. и ремонт лифтового хоз-ва 1,2 кв 2018г.</t>
  </si>
  <si>
    <t>Содержание, экспл. и ремонт лифтового хоз-ва 3,4 кв 2018г.</t>
  </si>
  <si>
    <t>ТО газового оборудования к=0,6;0,8;0,85;0,9;1( 1,2 кв 2018г)</t>
  </si>
  <si>
    <t>Тех.обслуживание газового оборудования.К= 0,6;0,8;0,85;0,9;1 (3,4 кв)</t>
  </si>
  <si>
    <t>Уборка придомовой территории 1,2 кв. 2018 г. коэф.0,85;0,9;1</t>
  </si>
  <si>
    <t>Уборка придомовой территории 3,4 кв. 2018г. К=0,85;0,9;1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</si>
  <si>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</si>
  <si>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</si>
  <si>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</si>
  <si>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</si>
  <si>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>Прочая работа (услуга)</t>
  </si>
  <si>
    <t xml:space="preserve">Конечное сальдо с учетом дебиторской задолженности (переплаты)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</si>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</sst>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4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3" fontId="2" fillId="0" borderId="0" xfId="2" applyFont="1" applyFill="1" applyBorder="1" applyAlignment="1"/>
    <xf numFmtId="43" fontId="3" fillId="0" borderId="0" xfId="2" applyFont="1" applyFill="1" applyBorder="1" applyAlignment="1">
      <alignment vertical="center" wrapText="1"/>
    </xf>
    <xf numFmtId="43" fontId="2" fillId="0" borderId="0" xfId="2" applyFont="1" applyFill="1" applyBorder="1" applyAlignment="1">
      <alignment vertical="center" wrapText="1"/>
    </xf>
    <xf numFmtId="43" fontId="5" fillId="0" borderId="0" xfId="2" applyFont="1" applyFill="1" applyBorder="1" applyAlignment="1">
      <alignment vertical="center" wrapText="1"/>
    </xf>
    <xf numFmtId="43" fontId="2" fillId="0" borderId="0" xfId="2" applyFont="1" applyFill="1" applyAlignment="1">
      <alignment vertical="center" wrapText="1"/>
    </xf>
    <xf numFmtId="0" fontId="0" fillId="0" borderId="0" xfId="0"/>
    <xf numFmtId="0" fontId="11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43" fontId="0" fillId="0" borderId="0" xfId="0" applyNumberFormat="1"/>
    <xf numFmtId="0" fontId="0" fillId="3" borderId="3" xfId="0" applyFill="1" applyBorder="1"/>
    <xf numFmtId="0" fontId="0" fillId="3" borderId="0" xfId="0" applyFill="1"/>
    <xf numFmtId="0" fontId="2" fillId="3" borderId="0" xfId="0" applyFont="1" applyFill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left" vertical="center" wrapText="1"/>
    </xf>
    <xf numFmtId="164" fontId="8" fillId="3" borderId="2" xfId="1" applyNumberFormat="1" applyFont="1" applyFill="1" applyBorder="1" applyAlignment="1">
      <alignment horizontal="center" vertical="center" wrapText="1"/>
    </xf>
    <xf numFmtId="43" fontId="8" fillId="3" borderId="2" xfId="2" applyFont="1" applyFill="1" applyBorder="1" applyAlignment="1">
      <alignment vertical="center" wrapText="1"/>
    </xf>
    <xf numFmtId="43" fontId="9" fillId="3" borderId="2" xfId="2" applyFont="1" applyFill="1" applyBorder="1" applyAlignment="1" applyProtection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43" fontId="7" fillId="3" borderId="2" xfId="2" applyFont="1" applyFill="1" applyBorder="1" applyAlignment="1">
      <alignment vertical="center" wrapText="1"/>
    </xf>
    <xf numFmtId="43" fontId="3" fillId="3" borderId="2" xfId="2" applyFont="1" applyFill="1" applyBorder="1" applyAlignment="1">
      <alignment vertical="center" wrapText="1"/>
    </xf>
    <xf numFmtId="43" fontId="2" fillId="3" borderId="2" xfId="2" applyFont="1" applyFill="1" applyBorder="1" applyAlignment="1">
      <alignment vertical="center" wrapText="1"/>
    </xf>
    <xf numFmtId="2" fontId="2" fillId="3" borderId="0" xfId="0" applyNumberFormat="1" applyFont="1" applyFill="1" applyAlignment="1">
      <alignment horizont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43" fontId="5" fillId="3" borderId="2" xfId="2" applyFont="1" applyFill="1" applyBorder="1" applyAlignment="1">
      <alignment vertical="center" wrapText="1"/>
    </xf>
    <xf numFmtId="0" fontId="2" fillId="3" borderId="2" xfId="0" applyFont="1" applyFill="1" applyBorder="1"/>
    <xf numFmtId="43" fontId="3" fillId="3" borderId="2" xfId="2" applyFont="1" applyFill="1" applyBorder="1" applyAlignment="1"/>
    <xf numFmtId="43" fontId="2" fillId="3" borderId="2" xfId="2" applyFont="1" applyFill="1" applyBorder="1" applyAlignment="1"/>
    <xf numFmtId="164" fontId="2" fillId="3" borderId="2" xfId="0" applyNumberFormat="1" applyFont="1" applyFill="1" applyBorder="1" applyAlignment="1">
      <alignment horizontal="center" vertical="center"/>
    </xf>
    <xf numFmtId="43" fontId="3" fillId="3" borderId="2" xfId="2" applyFont="1" applyFill="1" applyBorder="1" applyAlignment="1">
      <alignment vertical="center"/>
    </xf>
    <xf numFmtId="43" fontId="2" fillId="3" borderId="2" xfId="2" applyFont="1" applyFill="1" applyBorder="1" applyAlignment="1">
      <alignment vertical="center"/>
    </xf>
    <xf numFmtId="0" fontId="2" fillId="3" borderId="0" xfId="0" applyFont="1" applyFill="1"/>
    <xf numFmtId="0" fontId="3" fillId="3" borderId="2" xfId="0" applyFont="1" applyFill="1" applyBorder="1" applyAlignment="1">
      <alignment horizontal="left" vertical="center"/>
    </xf>
    <xf numFmtId="164" fontId="3" fillId="3" borderId="2" xfId="2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0" fillId="4" borderId="3" xfId="0" applyFill="1" applyBorder="1"/>
    <xf numFmtId="0" fontId="0" fillId="4" borderId="0" xfId="0" applyFill="1"/>
    <xf numFmtId="0" fontId="7" fillId="3" borderId="2" xfId="1" applyFont="1" applyFill="1" applyBorder="1" applyAlignment="1">
      <alignment horizontal="left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0" fontId="0" fillId="3" borderId="7" xfId="0" applyFill="1" applyBorder="1"/>
    <xf numFmtId="0" fontId="5" fillId="3" borderId="8" xfId="0" applyFont="1" applyFill="1" applyBorder="1" applyAlignment="1">
      <alignment horizontal="left" vertical="center" wrapText="1"/>
    </xf>
    <xf numFmtId="164" fontId="10" fillId="3" borderId="8" xfId="0" applyNumberFormat="1" applyFont="1" applyFill="1" applyBorder="1" applyAlignment="1">
      <alignment horizontal="center" vertical="center"/>
    </xf>
    <xf numFmtId="43" fontId="10" fillId="3" borderId="8" xfId="2" applyFont="1" applyFill="1" applyBorder="1" applyAlignment="1">
      <alignment vertical="center"/>
    </xf>
    <xf numFmtId="43" fontId="5" fillId="3" borderId="8" xfId="2" applyFont="1" applyFill="1" applyBorder="1" applyAlignment="1">
      <alignment vertical="center" wrapText="1"/>
    </xf>
    <xf numFmtId="43" fontId="5" fillId="3" borderId="8" xfId="2" applyFont="1" applyFill="1" applyBorder="1" applyAlignment="1">
      <alignment vertical="center"/>
    </xf>
    <xf numFmtId="0" fontId="3" fillId="3" borderId="2" xfId="0" applyFont="1" applyFill="1" applyBorder="1"/>
    <xf numFmtId="43" fontId="3" fillId="3" borderId="2" xfId="0" applyNumberFormat="1" applyFont="1" applyFill="1" applyBorder="1"/>
    <xf numFmtId="0" fontId="6" fillId="3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3" fontId="2" fillId="3" borderId="2" xfId="2" applyFont="1" applyFill="1" applyBorder="1" applyAlignment="1">
      <alignment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SheetLayoutView="100" workbookViewId="0">
      <selection activeCell="A9" sqref="A9"/>
    </sheetView>
  </sheetViews>
  <sheetFormatPr defaultRowHeight="15" outlineLevelRow="2"/>
  <cols>
    <col min="1" max="1" width="59.5703125" style="4" customWidth="1"/>
    <col min="2" max="2" width="15.5703125" style="5" hidden="1" customWidth="1"/>
    <col min="3" max="3" width="17.42578125" style="18" customWidth="1"/>
    <col min="4" max="4" width="9.28515625" style="18" customWidth="1"/>
    <col min="5" max="5" width="14.42578125" style="18" customWidth="1"/>
    <col min="6" max="6" width="17.28515625" style="1" customWidth="1"/>
    <col min="7" max="16384" width="9.140625" style="1"/>
  </cols>
  <sheetData>
    <row r="1" spans="1:6" s="25" customFormat="1" ht="46.5" customHeight="1">
      <c r="A1" s="62" t="s">
        <v>10</v>
      </c>
      <c r="B1" s="62"/>
      <c r="C1" s="62"/>
      <c r="D1" s="62"/>
      <c r="E1" s="62"/>
    </row>
    <row r="2" spans="1:6" s="25" customFormat="1" ht="17.25" customHeight="1">
      <c r="A2" s="26" t="s">
        <v>34</v>
      </c>
      <c r="B2" s="27" t="s">
        <v>8</v>
      </c>
      <c r="C2" s="64" t="s">
        <v>91</v>
      </c>
      <c r="D2" s="64"/>
      <c r="E2" s="64"/>
    </row>
    <row r="3" spans="1:6" s="25" customFormat="1" ht="57">
      <c r="A3" s="28" t="s">
        <v>3</v>
      </c>
      <c r="B3" s="29" t="s">
        <v>0</v>
      </c>
      <c r="C3" s="30" t="s">
        <v>27</v>
      </c>
      <c r="D3" s="31" t="s">
        <v>1</v>
      </c>
      <c r="E3" s="30" t="s">
        <v>2</v>
      </c>
    </row>
    <row r="4" spans="1:6" s="25" customFormat="1">
      <c r="A4" s="28" t="s">
        <v>92</v>
      </c>
      <c r="B4" s="29"/>
      <c r="C4" s="30">
        <v>-146783.32999999999</v>
      </c>
      <c r="D4" s="31"/>
      <c r="E4" s="30"/>
    </row>
    <row r="5" spans="1:6" s="25" customFormat="1">
      <c r="A5" s="65" t="s">
        <v>112</v>
      </c>
      <c r="B5" s="66"/>
      <c r="C5" s="66"/>
      <c r="D5" s="66"/>
      <c r="E5" s="67"/>
    </row>
    <row r="6" spans="1:6" s="25" customFormat="1" ht="18" customHeight="1">
      <c r="A6" s="28" t="s">
        <v>93</v>
      </c>
      <c r="B6" s="29"/>
      <c r="C6" s="30">
        <v>690270.18</v>
      </c>
      <c r="D6" s="31"/>
      <c r="E6" s="30"/>
    </row>
    <row r="7" spans="1:6" s="25" customFormat="1" ht="16.5" customHeight="1">
      <c r="A7" s="28" t="s">
        <v>94</v>
      </c>
      <c r="B7" s="29"/>
      <c r="C7" s="30">
        <v>638495.46</v>
      </c>
      <c r="D7" s="31"/>
      <c r="E7" s="30"/>
    </row>
    <row r="8" spans="1:6" s="25" customFormat="1">
      <c r="A8" s="28" t="s">
        <v>115</v>
      </c>
      <c r="B8" s="29"/>
      <c r="C8" s="30">
        <f>C7-C6</f>
        <v>-51774.720000000088</v>
      </c>
      <c r="D8" s="31"/>
      <c r="E8" s="30"/>
    </row>
    <row r="9" spans="1:6" s="25" customFormat="1">
      <c r="A9" s="28" t="s">
        <v>11</v>
      </c>
      <c r="B9" s="29"/>
      <c r="C9" s="30">
        <f>C10</f>
        <v>6786</v>
      </c>
      <c r="D9" s="31"/>
      <c r="E9" s="30"/>
    </row>
    <row r="10" spans="1:6" s="25" customFormat="1">
      <c r="A10" s="52" t="s">
        <v>12</v>
      </c>
      <c r="B10" s="53"/>
      <c r="C10" s="34">
        <f>300*12+265.5*12</f>
        <v>6786</v>
      </c>
      <c r="D10" s="31"/>
      <c r="E10" s="34"/>
    </row>
    <row r="11" spans="1:6" s="25" customFormat="1">
      <c r="A11" s="32" t="s">
        <v>95</v>
      </c>
      <c r="B11" s="33"/>
      <c r="C11" s="30">
        <f>C6+C9</f>
        <v>697056.18</v>
      </c>
      <c r="D11" s="34"/>
      <c r="E11" s="34"/>
    </row>
    <row r="12" spans="1:6" s="25" customFormat="1">
      <c r="A12" s="63" t="s">
        <v>13</v>
      </c>
      <c r="B12" s="63"/>
      <c r="C12" s="63"/>
      <c r="D12" s="63"/>
      <c r="E12" s="63"/>
    </row>
    <row r="13" spans="1:6" s="25" customFormat="1" ht="29.25" thickBot="1">
      <c r="A13" s="26" t="s">
        <v>15</v>
      </c>
      <c r="B13" s="27" t="e">
        <f>#REF!</f>
        <v>#REF!</v>
      </c>
      <c r="C13" s="35">
        <f>C14+C15</f>
        <v>94816.76999999999</v>
      </c>
      <c r="D13" s="36"/>
      <c r="E13" s="36"/>
      <c r="F13" s="37"/>
    </row>
    <row r="14" spans="1:6" s="24" customFormat="1" ht="15.75" thickBot="1">
      <c r="A14" s="23" t="s">
        <v>96</v>
      </c>
      <c r="B14" s="23"/>
      <c r="C14" s="23">
        <v>45738.17</v>
      </c>
      <c r="D14" s="23" t="s">
        <v>4</v>
      </c>
      <c r="E14" s="23">
        <v>12847.8</v>
      </c>
    </row>
    <row r="15" spans="1:6" s="24" customFormat="1" ht="15.75" thickBot="1">
      <c r="A15" s="23" t="s">
        <v>97</v>
      </c>
      <c r="B15" s="23"/>
      <c r="C15" s="23">
        <v>49078.6</v>
      </c>
      <c r="D15" s="23" t="s">
        <v>4</v>
      </c>
      <c r="E15" s="23">
        <v>12847.8</v>
      </c>
    </row>
    <row r="16" spans="1:6" s="25" customFormat="1" ht="29.25" thickBot="1">
      <c r="A16" s="26" t="s">
        <v>16</v>
      </c>
      <c r="B16" s="27" t="e">
        <f>#REF!</f>
        <v>#REF!</v>
      </c>
      <c r="C16" s="35">
        <f>C17+C18</f>
        <v>40599.06</v>
      </c>
      <c r="D16" s="36"/>
      <c r="E16" s="36"/>
    </row>
    <row r="17" spans="1:7" s="24" customFormat="1" ht="15.75" thickBot="1">
      <c r="A17" s="23" t="s">
        <v>87</v>
      </c>
      <c r="B17" s="23"/>
      <c r="C17" s="23">
        <v>18500.82</v>
      </c>
      <c r="D17" s="23" t="s">
        <v>4</v>
      </c>
      <c r="E17" s="23">
        <v>12847.8</v>
      </c>
    </row>
    <row r="18" spans="1:7" s="24" customFormat="1" ht="15.75" thickBot="1">
      <c r="A18" s="23" t="s">
        <v>67</v>
      </c>
      <c r="B18" s="23"/>
      <c r="C18" s="23">
        <v>22098.240000000002</v>
      </c>
      <c r="D18" s="23" t="s">
        <v>4</v>
      </c>
      <c r="E18" s="23">
        <v>12847.8</v>
      </c>
    </row>
    <row r="19" spans="1:7" s="25" customFormat="1" ht="29.25" thickBot="1">
      <c r="A19" s="26" t="s">
        <v>17</v>
      </c>
      <c r="B19" s="38" t="e">
        <f>#REF!+#REF!</f>
        <v>#REF!</v>
      </c>
      <c r="C19" s="35">
        <f>C20+C21</f>
        <v>55521.600000000006</v>
      </c>
      <c r="D19" s="39"/>
      <c r="E19" s="36"/>
    </row>
    <row r="20" spans="1:7" s="24" customFormat="1" ht="15.75" thickBot="1">
      <c r="A20" s="23" t="s">
        <v>47</v>
      </c>
      <c r="B20" s="23"/>
      <c r="C20" s="23">
        <v>28137.4</v>
      </c>
      <c r="D20" s="23" t="s">
        <v>14</v>
      </c>
      <c r="E20" s="23">
        <v>523</v>
      </c>
    </row>
    <row r="21" spans="1:7" s="24" customFormat="1" ht="15.75" thickBot="1">
      <c r="A21" s="23" t="s">
        <v>48</v>
      </c>
      <c r="B21" s="23"/>
      <c r="C21" s="23">
        <v>27384.2</v>
      </c>
      <c r="D21" s="23" t="s">
        <v>14</v>
      </c>
      <c r="E21" s="23">
        <v>509</v>
      </c>
    </row>
    <row r="22" spans="1:7" s="25" customFormat="1" ht="47.25" customHeight="1" thickBot="1">
      <c r="A22" s="26" t="s">
        <v>18</v>
      </c>
      <c r="B22" s="27"/>
      <c r="C22" s="35">
        <f>C23+C24+C25+C26+C27+C28</f>
        <v>38993.08</v>
      </c>
      <c r="D22" s="36"/>
      <c r="E22" s="36"/>
    </row>
    <row r="23" spans="1:7" s="24" customFormat="1" ht="15.75" thickBot="1">
      <c r="A23" s="23" t="s">
        <v>98</v>
      </c>
      <c r="B23" s="23"/>
      <c r="C23" s="23">
        <v>1798.69</v>
      </c>
      <c r="D23" s="23" t="s">
        <v>4</v>
      </c>
      <c r="E23" s="23">
        <v>12847.8</v>
      </c>
    </row>
    <row r="24" spans="1:7" s="24" customFormat="1" ht="15.75" thickBot="1">
      <c r="A24" s="23" t="s">
        <v>99</v>
      </c>
      <c r="B24" s="23"/>
      <c r="C24" s="23">
        <v>1734.46</v>
      </c>
      <c r="D24" s="23" t="s">
        <v>4</v>
      </c>
      <c r="E24" s="23">
        <v>12847.8</v>
      </c>
    </row>
    <row r="25" spans="1:7" s="24" customFormat="1" ht="15.75" thickBot="1">
      <c r="A25" s="23" t="s">
        <v>101</v>
      </c>
      <c r="B25" s="23"/>
      <c r="C25" s="23">
        <v>1413.26</v>
      </c>
      <c r="D25" s="23" t="s">
        <v>4</v>
      </c>
      <c r="E25" s="23">
        <v>12847.8</v>
      </c>
    </row>
    <row r="26" spans="1:7" s="24" customFormat="1" ht="15.75" thickBot="1">
      <c r="A26" s="23" t="s">
        <v>100</v>
      </c>
      <c r="B26" s="23"/>
      <c r="C26" s="23">
        <v>1413.26</v>
      </c>
      <c r="D26" s="23" t="s">
        <v>4</v>
      </c>
      <c r="E26" s="23">
        <v>12847.8</v>
      </c>
    </row>
    <row r="27" spans="1:7" s="24" customFormat="1" ht="15.75" thickBot="1">
      <c r="A27" s="23" t="s">
        <v>74</v>
      </c>
      <c r="B27" s="23"/>
      <c r="C27" s="23">
        <v>16316.71</v>
      </c>
      <c r="D27" s="23" t="s">
        <v>4</v>
      </c>
      <c r="E27" s="23">
        <v>12847.8</v>
      </c>
    </row>
    <row r="28" spans="1:7" s="24" customFormat="1" ht="15.75" thickBot="1">
      <c r="A28" s="23" t="s">
        <v>19</v>
      </c>
      <c r="B28" s="23"/>
      <c r="C28" s="23">
        <v>16316.7</v>
      </c>
      <c r="D28" s="23" t="s">
        <v>4</v>
      </c>
      <c r="E28" s="23">
        <v>12847.8</v>
      </c>
    </row>
    <row r="29" spans="1:7" s="25" customFormat="1" ht="43.5" outlineLevel="1" thickBot="1">
      <c r="A29" s="26" t="s">
        <v>21</v>
      </c>
      <c r="B29" s="40"/>
      <c r="C29" s="41">
        <f>C30+C31+C32+C33+C34+C35+C36</f>
        <v>408308.04000000004</v>
      </c>
      <c r="D29" s="42"/>
      <c r="E29" s="42"/>
      <c r="F29" s="37"/>
      <c r="G29" s="37"/>
    </row>
    <row r="30" spans="1:7" s="24" customFormat="1" ht="15.75" thickBot="1">
      <c r="A30" s="23" t="s">
        <v>59</v>
      </c>
      <c r="B30" s="23"/>
      <c r="C30" s="23">
        <v>2037.81</v>
      </c>
      <c r="D30" s="23" t="s">
        <v>4</v>
      </c>
      <c r="E30" s="23">
        <v>3</v>
      </c>
    </row>
    <row r="31" spans="1:7" s="24" customFormat="1" ht="15.75" thickBot="1">
      <c r="A31" s="23" t="s">
        <v>75</v>
      </c>
      <c r="B31" s="23"/>
      <c r="C31" s="23">
        <v>560.58000000000004</v>
      </c>
      <c r="D31" s="23" t="s">
        <v>4</v>
      </c>
      <c r="E31" s="23">
        <v>1</v>
      </c>
    </row>
    <row r="32" spans="1:7" s="24" customFormat="1" ht="15.75" thickBot="1">
      <c r="A32" s="23" t="s">
        <v>76</v>
      </c>
      <c r="B32" s="23"/>
      <c r="C32" s="23">
        <v>86.93</v>
      </c>
      <c r="D32" s="23" t="s">
        <v>5</v>
      </c>
      <c r="E32" s="23">
        <v>1</v>
      </c>
    </row>
    <row r="33" spans="1:5" s="24" customFormat="1" ht="15.75" thickBot="1">
      <c r="A33" s="23" t="s">
        <v>77</v>
      </c>
      <c r="B33" s="23"/>
      <c r="C33" s="23">
        <v>1909.69</v>
      </c>
      <c r="D33" s="23" t="s">
        <v>5</v>
      </c>
      <c r="E33" s="23">
        <v>1</v>
      </c>
    </row>
    <row r="34" spans="1:5" s="24" customFormat="1" ht="15.75" thickBot="1">
      <c r="A34" s="23" t="s">
        <v>85</v>
      </c>
      <c r="B34" s="23"/>
      <c r="C34" s="23">
        <v>278333</v>
      </c>
      <c r="D34" s="23" t="s">
        <v>35</v>
      </c>
      <c r="E34" s="23">
        <v>1</v>
      </c>
    </row>
    <row r="35" spans="1:5" s="24" customFormat="1" ht="15.75" thickBot="1">
      <c r="A35" s="23" t="s">
        <v>86</v>
      </c>
      <c r="B35" s="23"/>
      <c r="C35" s="23">
        <v>125201</v>
      </c>
      <c r="D35" s="23" t="s">
        <v>33</v>
      </c>
      <c r="E35" s="23">
        <v>1</v>
      </c>
    </row>
    <row r="36" spans="1:5" s="24" customFormat="1" ht="15.75" thickBot="1">
      <c r="A36" s="23" t="s">
        <v>51</v>
      </c>
      <c r="B36" s="23"/>
      <c r="C36" s="23">
        <v>179.03</v>
      </c>
      <c r="D36" s="23" t="s">
        <v>6</v>
      </c>
      <c r="E36" s="23">
        <v>1</v>
      </c>
    </row>
    <row r="37" spans="1:5" s="46" customFormat="1" ht="57.75" outlineLevel="2" thickBot="1">
      <c r="A37" s="26" t="s">
        <v>22</v>
      </c>
      <c r="B37" s="43" t="e">
        <f>SUM(#REF!)</f>
        <v>#REF!</v>
      </c>
      <c r="C37" s="44">
        <f>C38+C39+C40+C41+C42+C43+C44+C45+C46+C47+C48+C49+C50+C51+C52+C53+C54</f>
        <v>66496.069999999992</v>
      </c>
      <c r="D37" s="45"/>
      <c r="E37" s="45"/>
    </row>
    <row r="38" spans="1:5" s="24" customFormat="1" ht="15.75" thickBot="1">
      <c r="A38" s="23" t="s">
        <v>36</v>
      </c>
      <c r="B38" s="23"/>
      <c r="C38" s="23">
        <v>1618.72</v>
      </c>
      <c r="D38" s="23" t="s">
        <v>37</v>
      </c>
      <c r="E38" s="23">
        <v>2</v>
      </c>
    </row>
    <row r="39" spans="1:5" s="24" customFormat="1" ht="15.75" thickBot="1">
      <c r="A39" s="23" t="s">
        <v>54</v>
      </c>
      <c r="B39" s="23"/>
      <c r="C39" s="23">
        <v>561.4</v>
      </c>
      <c r="D39" s="23" t="s">
        <v>6</v>
      </c>
      <c r="E39" s="23">
        <v>2</v>
      </c>
    </row>
    <row r="40" spans="1:5" s="24" customFormat="1" ht="15.75" thickBot="1">
      <c r="A40" s="23" t="s">
        <v>26</v>
      </c>
      <c r="B40" s="23"/>
      <c r="C40" s="23">
        <v>289.19</v>
      </c>
      <c r="D40" s="23" t="s">
        <v>5</v>
      </c>
      <c r="E40" s="23">
        <v>1</v>
      </c>
    </row>
    <row r="41" spans="1:5" s="24" customFormat="1" ht="15.75" thickBot="1">
      <c r="A41" s="23" t="s">
        <v>55</v>
      </c>
      <c r="B41" s="23"/>
      <c r="C41" s="23">
        <v>15534.29</v>
      </c>
      <c r="D41" s="23" t="s">
        <v>5</v>
      </c>
      <c r="E41" s="23">
        <v>1</v>
      </c>
    </row>
    <row r="42" spans="1:5" s="24" customFormat="1" ht="15.75" thickBot="1">
      <c r="A42" s="23" t="s">
        <v>57</v>
      </c>
      <c r="B42" s="23"/>
      <c r="C42" s="23">
        <v>383.63</v>
      </c>
      <c r="D42" s="23" t="s">
        <v>5</v>
      </c>
      <c r="E42" s="23">
        <v>1</v>
      </c>
    </row>
    <row r="43" spans="1:5" s="24" customFormat="1" ht="15.75" thickBot="1">
      <c r="A43" s="23" t="s">
        <v>58</v>
      </c>
      <c r="B43" s="23"/>
      <c r="C43" s="23">
        <v>328.7</v>
      </c>
      <c r="D43" s="23" t="s">
        <v>6</v>
      </c>
      <c r="E43" s="23">
        <v>0.2</v>
      </c>
    </row>
    <row r="44" spans="1:5" s="24" customFormat="1" ht="15.75" thickBot="1">
      <c r="A44" s="23" t="s">
        <v>60</v>
      </c>
      <c r="B44" s="23"/>
      <c r="C44" s="23">
        <v>1410.99</v>
      </c>
      <c r="D44" s="23" t="s">
        <v>6</v>
      </c>
      <c r="E44" s="23">
        <v>1</v>
      </c>
    </row>
    <row r="45" spans="1:5" s="24" customFormat="1" ht="15.75" thickBot="1">
      <c r="A45" s="23" t="s">
        <v>38</v>
      </c>
      <c r="B45" s="23"/>
      <c r="C45" s="23">
        <v>538.79999999999995</v>
      </c>
      <c r="D45" s="23" t="s">
        <v>5</v>
      </c>
      <c r="E45" s="23">
        <v>3</v>
      </c>
    </row>
    <row r="46" spans="1:5" s="24" customFormat="1" ht="15.75" thickBot="1">
      <c r="A46" s="23" t="s">
        <v>39</v>
      </c>
      <c r="B46" s="23"/>
      <c r="C46" s="23">
        <v>2514.39</v>
      </c>
      <c r="D46" s="23" t="s">
        <v>5</v>
      </c>
      <c r="E46" s="23">
        <v>3</v>
      </c>
    </row>
    <row r="47" spans="1:5" s="24" customFormat="1" ht="15.75" thickBot="1">
      <c r="A47" s="23" t="s">
        <v>40</v>
      </c>
      <c r="B47" s="23"/>
      <c r="C47" s="23">
        <v>810.42</v>
      </c>
      <c r="D47" s="23" t="s">
        <v>41</v>
      </c>
      <c r="E47" s="23">
        <v>3</v>
      </c>
    </row>
    <row r="48" spans="1:5" s="24" customFormat="1" ht="15.75" thickBot="1">
      <c r="A48" s="23" t="s">
        <v>80</v>
      </c>
      <c r="B48" s="23"/>
      <c r="C48" s="23">
        <v>932.54</v>
      </c>
      <c r="D48" s="23" t="s">
        <v>81</v>
      </c>
      <c r="E48" s="23">
        <v>1</v>
      </c>
    </row>
    <row r="49" spans="1:5" s="24" customFormat="1" ht="15.75" thickBot="1">
      <c r="A49" s="23" t="s">
        <v>82</v>
      </c>
      <c r="B49" s="23"/>
      <c r="C49" s="23">
        <v>1328.09</v>
      </c>
      <c r="D49" s="23" t="s">
        <v>5</v>
      </c>
      <c r="E49" s="23">
        <v>1</v>
      </c>
    </row>
    <row r="50" spans="1:5" s="24" customFormat="1" ht="15.75" thickBot="1">
      <c r="A50" s="23" t="s">
        <v>78</v>
      </c>
      <c r="B50" s="23"/>
      <c r="C50" s="23">
        <v>2009.71</v>
      </c>
      <c r="D50" s="23" t="s">
        <v>79</v>
      </c>
      <c r="E50" s="23">
        <v>1</v>
      </c>
    </row>
    <row r="51" spans="1:5" s="24" customFormat="1" ht="15.75" thickBot="1">
      <c r="A51" s="23" t="s">
        <v>83</v>
      </c>
      <c r="B51" s="23"/>
      <c r="C51" s="23">
        <v>432.54</v>
      </c>
      <c r="D51" s="23" t="s">
        <v>33</v>
      </c>
      <c r="E51" s="23">
        <v>1</v>
      </c>
    </row>
    <row r="52" spans="1:5" s="24" customFormat="1" ht="15.75" thickBot="1">
      <c r="A52" s="23" t="s">
        <v>84</v>
      </c>
      <c r="B52" s="23"/>
      <c r="C52" s="23">
        <v>21066.959999999999</v>
      </c>
      <c r="D52" s="23" t="s">
        <v>5</v>
      </c>
      <c r="E52" s="23">
        <v>1</v>
      </c>
    </row>
    <row r="53" spans="1:5" s="24" customFormat="1" ht="15.75" thickBot="1">
      <c r="A53" s="23" t="s">
        <v>88</v>
      </c>
      <c r="B53" s="23"/>
      <c r="C53" s="23">
        <v>16034</v>
      </c>
      <c r="D53" s="23" t="s">
        <v>89</v>
      </c>
      <c r="E53" s="23">
        <v>1</v>
      </c>
    </row>
    <row r="54" spans="1:5" s="24" customFormat="1" ht="15.75" thickBot="1">
      <c r="A54" s="23" t="s">
        <v>90</v>
      </c>
      <c r="B54" s="23"/>
      <c r="C54" s="23">
        <v>701.7</v>
      </c>
      <c r="D54" s="23" t="s">
        <v>6</v>
      </c>
      <c r="E54" s="23">
        <v>5</v>
      </c>
    </row>
    <row r="55" spans="1:5" s="46" customFormat="1" ht="28.5" outlineLevel="2">
      <c r="A55" s="26" t="s">
        <v>28</v>
      </c>
      <c r="B55" s="43" t="e">
        <f>#REF!+#REF!</f>
        <v>#REF!</v>
      </c>
      <c r="C55" s="44">
        <v>0</v>
      </c>
      <c r="D55" s="45"/>
      <c r="E55" s="45"/>
    </row>
    <row r="56" spans="1:5" s="46" customFormat="1" ht="29.25" outlineLevel="2" thickBot="1">
      <c r="A56" s="26" t="s">
        <v>29</v>
      </c>
      <c r="B56" s="43">
        <f>SUM(B57:B58)</f>
        <v>0</v>
      </c>
      <c r="C56" s="44">
        <f>C57+C58</f>
        <v>104067.18</v>
      </c>
      <c r="D56" s="45"/>
      <c r="E56" s="45"/>
    </row>
    <row r="57" spans="1:5" s="24" customFormat="1" ht="15.75" thickBot="1">
      <c r="A57" s="23" t="s">
        <v>103</v>
      </c>
      <c r="B57" s="23"/>
      <c r="C57" s="23">
        <v>51134.239999999998</v>
      </c>
      <c r="D57" s="23" t="s">
        <v>4</v>
      </c>
      <c r="E57" s="23">
        <v>12847.8</v>
      </c>
    </row>
    <row r="58" spans="1:5" s="24" customFormat="1" ht="15.75" thickBot="1">
      <c r="A58" s="23" t="s">
        <v>104</v>
      </c>
      <c r="B58" s="23"/>
      <c r="C58" s="23">
        <v>52932.94</v>
      </c>
      <c r="D58" s="23" t="s">
        <v>4</v>
      </c>
      <c r="E58" s="23">
        <v>12847.8</v>
      </c>
    </row>
    <row r="59" spans="1:5" s="46" customFormat="1" ht="28.5" outlineLevel="2">
      <c r="A59" s="26" t="s">
        <v>30</v>
      </c>
      <c r="B59" s="43" t="e">
        <f>#REF!</f>
        <v>#REF!</v>
      </c>
      <c r="C59" s="44">
        <v>0</v>
      </c>
      <c r="D59" s="45"/>
      <c r="E59" s="45"/>
    </row>
    <row r="60" spans="1:5" s="46" customFormat="1" ht="28.5" outlineLevel="2">
      <c r="A60" s="26" t="s">
        <v>31</v>
      </c>
      <c r="B60" s="43" t="e">
        <f>#REF!+#REF!</f>
        <v>#REF!</v>
      </c>
      <c r="C60" s="44">
        <v>0</v>
      </c>
      <c r="D60" s="45"/>
      <c r="E60" s="45"/>
    </row>
    <row r="61" spans="1:5" s="46" customFormat="1" ht="29.25" outlineLevel="2" thickBot="1">
      <c r="A61" s="26" t="s">
        <v>32</v>
      </c>
      <c r="B61" s="43">
        <f>B62</f>
        <v>0</v>
      </c>
      <c r="C61" s="44">
        <f>C62+C63</f>
        <v>5139.12</v>
      </c>
      <c r="D61" s="45"/>
      <c r="E61" s="45"/>
    </row>
    <row r="62" spans="1:5" s="24" customFormat="1" ht="15.75" thickBot="1">
      <c r="A62" s="23" t="s">
        <v>105</v>
      </c>
      <c r="B62" s="23"/>
      <c r="C62" s="23">
        <v>2441.08</v>
      </c>
      <c r="D62" s="23" t="s">
        <v>4</v>
      </c>
      <c r="E62" s="23">
        <v>12847.8</v>
      </c>
    </row>
    <row r="63" spans="1:5" s="24" customFormat="1" ht="15.75" thickBot="1">
      <c r="A63" s="23" t="s">
        <v>106</v>
      </c>
      <c r="B63" s="23"/>
      <c r="C63" s="23">
        <v>2698.04</v>
      </c>
      <c r="D63" s="23" t="s">
        <v>4</v>
      </c>
      <c r="E63" s="23">
        <v>12847.8</v>
      </c>
    </row>
    <row r="64" spans="1:5" s="46" customFormat="1" ht="29.25" outlineLevel="2" thickBot="1">
      <c r="A64" s="26" t="s">
        <v>23</v>
      </c>
      <c r="B64" s="43" t="e">
        <f>B66+#REF!</f>
        <v>#REF!</v>
      </c>
      <c r="C64" s="44">
        <f>C65+C66</f>
        <v>17858.45</v>
      </c>
      <c r="D64" s="45"/>
      <c r="E64" s="45"/>
    </row>
    <row r="65" spans="1:5" s="24" customFormat="1" ht="15.75" thickBot="1">
      <c r="A65" s="23" t="s">
        <v>61</v>
      </c>
      <c r="B65" s="23"/>
      <c r="C65" s="23">
        <v>7323.25</v>
      </c>
      <c r="D65" s="23" t="s">
        <v>4</v>
      </c>
      <c r="E65" s="23">
        <v>12847.8</v>
      </c>
    </row>
    <row r="66" spans="1:5" s="24" customFormat="1" ht="15.75" thickBot="1">
      <c r="A66" s="23" t="s">
        <v>62</v>
      </c>
      <c r="B66" s="23"/>
      <c r="C66" s="23">
        <v>10535.2</v>
      </c>
      <c r="D66" s="23" t="s">
        <v>4</v>
      </c>
      <c r="E66" s="23">
        <v>12847.8</v>
      </c>
    </row>
    <row r="67" spans="1:5" s="46" customFormat="1" ht="43.5" outlineLevel="2" thickBot="1">
      <c r="A67" s="26" t="s">
        <v>24</v>
      </c>
      <c r="B67" s="43" t="e">
        <f>#REF!</f>
        <v>#REF!</v>
      </c>
      <c r="C67" s="44">
        <f>C68</f>
        <v>574.55999999999995</v>
      </c>
      <c r="D67" s="45"/>
      <c r="E67" s="45"/>
    </row>
    <row r="68" spans="1:5" s="24" customFormat="1" ht="15.75" thickBot="1">
      <c r="A68" s="23" t="s">
        <v>20</v>
      </c>
      <c r="B68" s="23"/>
      <c r="C68" s="23">
        <v>574.55999999999995</v>
      </c>
      <c r="D68" s="23" t="s">
        <v>4</v>
      </c>
      <c r="E68" s="23">
        <v>399</v>
      </c>
    </row>
    <row r="69" spans="1:5" s="46" customFormat="1" ht="57.75" outlineLevel="2" thickBot="1">
      <c r="A69" s="26" t="s">
        <v>25</v>
      </c>
      <c r="B69" s="43" t="e">
        <f>SUM(#REF!)</f>
        <v>#REF!</v>
      </c>
      <c r="C69" s="44">
        <f>C70+C71+C72+C73+C74+C75+C76</f>
        <v>68788.740000000005</v>
      </c>
      <c r="D69" s="45"/>
      <c r="E69" s="45"/>
    </row>
    <row r="70" spans="1:5" s="24" customFormat="1" ht="15.75" thickBot="1">
      <c r="A70" s="23" t="s">
        <v>102</v>
      </c>
      <c r="B70" s="23"/>
      <c r="C70" s="23">
        <v>218.41</v>
      </c>
      <c r="D70" s="23" t="s">
        <v>4</v>
      </c>
      <c r="E70" s="23">
        <v>12847.8</v>
      </c>
    </row>
    <row r="71" spans="1:5" s="24" customFormat="1" ht="15.75" thickBot="1">
      <c r="A71" s="23" t="s">
        <v>53</v>
      </c>
      <c r="B71" s="23"/>
      <c r="C71" s="23">
        <v>218.41</v>
      </c>
      <c r="D71" s="23" t="s">
        <v>4</v>
      </c>
      <c r="E71" s="23">
        <v>12847.8</v>
      </c>
    </row>
    <row r="72" spans="1:5" s="24" customFormat="1" ht="15.75" thickBot="1">
      <c r="A72" s="23" t="s">
        <v>107</v>
      </c>
      <c r="B72" s="23"/>
      <c r="C72" s="23">
        <v>25695.599999999999</v>
      </c>
      <c r="D72" s="23" t="s">
        <v>4</v>
      </c>
      <c r="E72" s="23">
        <v>12847.8</v>
      </c>
    </row>
    <row r="73" spans="1:5" s="24" customFormat="1" ht="15.75" thickBot="1">
      <c r="A73" s="23" t="s">
        <v>108</v>
      </c>
      <c r="B73" s="23"/>
      <c r="C73" s="23">
        <v>24410.82</v>
      </c>
      <c r="D73" s="23" t="s">
        <v>4</v>
      </c>
      <c r="E73" s="23">
        <v>12847.8</v>
      </c>
    </row>
    <row r="74" spans="1:5" s="24" customFormat="1" ht="15.75" thickBot="1">
      <c r="A74" s="23" t="s">
        <v>56</v>
      </c>
      <c r="B74" s="23"/>
      <c r="C74" s="23">
        <v>1040</v>
      </c>
      <c r="D74" s="23" t="s">
        <v>5</v>
      </c>
      <c r="E74" s="23">
        <v>26</v>
      </c>
    </row>
    <row r="75" spans="1:5" s="24" customFormat="1" ht="15.75" thickBot="1">
      <c r="A75" s="23" t="s">
        <v>72</v>
      </c>
      <c r="B75" s="23"/>
      <c r="C75" s="23">
        <v>14496.17</v>
      </c>
      <c r="D75" s="23" t="s">
        <v>5</v>
      </c>
      <c r="E75" s="23">
        <v>1</v>
      </c>
    </row>
    <row r="76" spans="1:5" s="24" customFormat="1">
      <c r="A76" s="54" t="s">
        <v>46</v>
      </c>
      <c r="B76" s="54"/>
      <c r="C76" s="54">
        <v>2709.33</v>
      </c>
      <c r="D76" s="54" t="s">
        <v>5</v>
      </c>
      <c r="E76" s="54">
        <v>1</v>
      </c>
    </row>
    <row r="77" spans="1:5" s="60" customFormat="1" ht="14.25">
      <c r="A77" s="60" t="s">
        <v>113</v>
      </c>
      <c r="C77" s="61">
        <f>C78</f>
        <v>2940</v>
      </c>
    </row>
    <row r="78" spans="1:5" s="46" customFormat="1" ht="22.5" customHeight="1" outlineLevel="2">
      <c r="A78" s="55" t="s">
        <v>9</v>
      </c>
      <c r="B78" s="56">
        <f>C78/1.18</f>
        <v>2491.5254237288136</v>
      </c>
      <c r="C78" s="57">
        <f>E78*5*12</f>
        <v>2940</v>
      </c>
      <c r="D78" s="58" t="s">
        <v>7</v>
      </c>
      <c r="E78" s="59">
        <v>49</v>
      </c>
    </row>
    <row r="79" spans="1:5" s="46" customFormat="1" outlineLevel="2">
      <c r="A79" s="47" t="s">
        <v>109</v>
      </c>
      <c r="B79" s="48" t="e">
        <f>B13+B16+B19+#REF!+B37+B55+B56+B59+B60+B61+B64+B67+B69+#REF!</f>
        <v>#REF!</v>
      </c>
      <c r="C79" s="44">
        <f>C13+C16+C19+C22+C29+C37+C55+C56+C60+C61+C64+C67+C69</f>
        <v>901162.67</v>
      </c>
      <c r="D79" s="45"/>
      <c r="E79" s="45"/>
    </row>
    <row r="80" spans="1:5" s="46" customFormat="1" outlineLevel="2">
      <c r="A80" s="47" t="s">
        <v>110</v>
      </c>
      <c r="B80" s="49"/>
      <c r="C80" s="44">
        <f>C79*1.18+C77</f>
        <v>1066311.9506000001</v>
      </c>
      <c r="D80" s="45"/>
      <c r="E80" s="45"/>
    </row>
    <row r="81" spans="1:6" s="46" customFormat="1" outlineLevel="2">
      <c r="A81" s="47" t="s">
        <v>111</v>
      </c>
      <c r="B81" s="49"/>
      <c r="C81" s="44">
        <f>C4+C6+C9-C80</f>
        <v>-516039.10060000001</v>
      </c>
      <c r="D81" s="45"/>
      <c r="E81" s="45"/>
    </row>
    <row r="82" spans="1:6" s="46" customFormat="1" ht="28.5" outlineLevel="2">
      <c r="A82" s="26" t="s">
        <v>114</v>
      </c>
      <c r="B82" s="43"/>
      <c r="C82" s="44">
        <f>C81+C8</f>
        <v>-567813.82060000009</v>
      </c>
      <c r="D82" s="45"/>
      <c r="E82" s="45"/>
    </row>
    <row r="83" spans="1:6" s="3" customFormat="1" outlineLevel="2">
      <c r="A83" s="8"/>
      <c r="B83" s="9"/>
      <c r="C83" s="14"/>
      <c r="D83" s="14"/>
      <c r="E83" s="14"/>
    </row>
    <row r="84" spans="1:6" s="3" customFormat="1" outlineLevel="2">
      <c r="A84" s="8"/>
      <c r="B84" s="9"/>
      <c r="C84" s="14"/>
      <c r="D84" s="14"/>
      <c r="E84" s="14"/>
    </row>
    <row r="85" spans="1:6">
      <c r="A85" s="6"/>
      <c r="B85" s="7"/>
      <c r="C85" s="15"/>
      <c r="D85" s="16"/>
      <c r="E85" s="16"/>
    </row>
    <row r="86" spans="1:6">
      <c r="A86" s="10"/>
      <c r="B86" s="11"/>
      <c r="C86" s="17"/>
      <c r="D86" s="17"/>
      <c r="E86" s="17"/>
    </row>
    <row r="87" spans="1:6" s="3" customFormat="1" outlineLevel="2">
      <c r="A87" s="8"/>
      <c r="B87" s="9"/>
      <c r="C87" s="14"/>
      <c r="D87" s="14"/>
      <c r="E87" s="14"/>
    </row>
    <row r="88" spans="1:6">
      <c r="A88" s="6"/>
      <c r="B88" s="12"/>
      <c r="C88" s="15"/>
      <c r="D88" s="16"/>
      <c r="E88" s="16"/>
      <c r="F88" s="2"/>
    </row>
    <row r="89" spans="1:6" ht="16.5" customHeight="1">
      <c r="A89" s="6"/>
      <c r="B89" s="13"/>
      <c r="C89" s="15"/>
      <c r="D89" s="16"/>
      <c r="E89" s="16"/>
    </row>
    <row r="90" spans="1:6">
      <c r="A90" s="6"/>
      <c r="B90" s="13"/>
      <c r="C90" s="15"/>
      <c r="D90" s="16"/>
      <c r="E90" s="16"/>
    </row>
    <row r="91" spans="1:6">
      <c r="A91" s="6"/>
      <c r="B91" s="13"/>
      <c r="C91" s="15"/>
      <c r="D91" s="15"/>
      <c r="E91" s="16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82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110"/>
  <sheetViews>
    <sheetView topLeftCell="A91" workbookViewId="0">
      <selection activeCell="A100" sqref="A100:XFD101"/>
    </sheetView>
  </sheetViews>
  <sheetFormatPr defaultRowHeight="15"/>
  <cols>
    <col min="1" max="1" width="26.28515625" customWidth="1"/>
    <col min="2" max="2" width="13" style="19" customWidth="1"/>
    <col min="3" max="3" width="9.7109375" bestFit="1" customWidth="1"/>
  </cols>
  <sheetData>
    <row r="2" spans="1:5">
      <c r="A2" s="19"/>
      <c r="C2" s="19"/>
      <c r="D2" s="19"/>
      <c r="E2" s="19"/>
    </row>
    <row r="3" spans="1:5">
      <c r="A3" s="19"/>
      <c r="C3" s="19"/>
      <c r="D3" s="19"/>
      <c r="E3" s="19"/>
    </row>
    <row r="4" spans="1:5" ht="15.75" thickBot="1">
      <c r="A4" s="19"/>
      <c r="C4" s="19"/>
      <c r="D4" s="19"/>
      <c r="E4" s="19"/>
    </row>
    <row r="5" spans="1:5" ht="15.75" thickBot="1">
      <c r="A5" s="20" t="s">
        <v>42</v>
      </c>
      <c r="B5" s="20"/>
      <c r="C5" s="20" t="s">
        <v>43</v>
      </c>
      <c r="D5" s="20" t="s">
        <v>44</v>
      </c>
      <c r="E5" s="20" t="s">
        <v>45</v>
      </c>
    </row>
    <row r="6" spans="1:5" s="51" customFormat="1" ht="15.75" thickBot="1">
      <c r="A6" s="50" t="s">
        <v>46</v>
      </c>
      <c r="B6" s="50"/>
      <c r="C6" s="50">
        <v>2709.33</v>
      </c>
      <c r="D6" s="50" t="s">
        <v>5</v>
      </c>
      <c r="E6" s="50">
        <v>1</v>
      </c>
    </row>
    <row r="7" spans="1:5" ht="15.75" thickBot="1">
      <c r="A7" s="21"/>
      <c r="B7" s="21"/>
      <c r="C7" s="21">
        <v>2709.33</v>
      </c>
      <c r="D7" s="21"/>
      <c r="E7" s="21">
        <v>1</v>
      </c>
    </row>
    <row r="8" spans="1:5" s="51" customFormat="1" ht="15.75" thickBot="1">
      <c r="A8" s="50" t="s">
        <v>47</v>
      </c>
      <c r="B8" s="50"/>
      <c r="C8" s="50">
        <v>28137.4</v>
      </c>
      <c r="D8" s="50" t="s">
        <v>14</v>
      </c>
      <c r="E8" s="50">
        <v>523</v>
      </c>
    </row>
    <row r="9" spans="1:5" s="24" customFormat="1" ht="15.75" thickBot="1">
      <c r="A9" s="23"/>
      <c r="B9" s="23"/>
      <c r="C9" s="23">
        <v>28137.4</v>
      </c>
      <c r="D9" s="23"/>
      <c r="E9" s="23">
        <v>523</v>
      </c>
    </row>
    <row r="10" spans="1:5" s="51" customFormat="1" ht="15.75" thickBot="1">
      <c r="A10" s="50" t="s">
        <v>48</v>
      </c>
      <c r="B10" s="50"/>
      <c r="C10" s="50">
        <v>27384.2</v>
      </c>
      <c r="D10" s="50" t="s">
        <v>14</v>
      </c>
      <c r="E10" s="50">
        <v>509</v>
      </c>
    </row>
    <row r="11" spans="1:5" s="24" customFormat="1" ht="15.75" thickBot="1">
      <c r="A11" s="23"/>
      <c r="B11" s="23"/>
      <c r="C11" s="23">
        <v>27384.2</v>
      </c>
      <c r="D11" s="23"/>
      <c r="E11" s="23">
        <v>509</v>
      </c>
    </row>
    <row r="12" spans="1:5" s="51" customFormat="1" ht="15.75" thickBot="1">
      <c r="A12" s="50" t="s">
        <v>49</v>
      </c>
      <c r="B12" s="50"/>
      <c r="C12" s="50">
        <v>1798.69</v>
      </c>
      <c r="D12" s="50" t="s">
        <v>4</v>
      </c>
      <c r="E12" s="50">
        <v>12847.8</v>
      </c>
    </row>
    <row r="13" spans="1:5" s="24" customFormat="1" ht="15.75" thickBot="1">
      <c r="A13" s="23"/>
      <c r="B13" s="23"/>
      <c r="C13" s="23">
        <v>1798.69</v>
      </c>
      <c r="D13" s="23"/>
      <c r="E13" s="23">
        <v>12847.8</v>
      </c>
    </row>
    <row r="14" spans="1:5" s="51" customFormat="1" ht="15.75" thickBot="1">
      <c r="A14" s="50" t="s">
        <v>50</v>
      </c>
      <c r="B14" s="50"/>
      <c r="C14" s="50">
        <v>1734.46</v>
      </c>
      <c r="D14" s="50" t="s">
        <v>4</v>
      </c>
      <c r="E14" s="50">
        <v>12847.8</v>
      </c>
    </row>
    <row r="15" spans="1:5" s="24" customFormat="1" ht="15.75" thickBot="1">
      <c r="A15" s="23"/>
      <c r="B15" s="23"/>
      <c r="C15" s="23">
        <v>1734.46</v>
      </c>
      <c r="D15" s="23"/>
      <c r="E15" s="23">
        <v>12847.8</v>
      </c>
    </row>
    <row r="16" spans="1:5" s="51" customFormat="1" ht="15.75" thickBot="1">
      <c r="A16" s="50" t="s">
        <v>20</v>
      </c>
      <c r="B16" s="50"/>
      <c r="C16" s="50">
        <v>574.55999999999995</v>
      </c>
      <c r="D16" s="50" t="s">
        <v>4</v>
      </c>
      <c r="E16" s="50">
        <v>399</v>
      </c>
    </row>
    <row r="17" spans="1:5" s="24" customFormat="1" ht="15.75" thickBot="1">
      <c r="A17" s="23"/>
      <c r="B17" s="23"/>
      <c r="C17" s="23">
        <v>574.55999999999995</v>
      </c>
      <c r="D17" s="23"/>
      <c r="E17" s="23">
        <v>399</v>
      </c>
    </row>
    <row r="18" spans="1:5" s="51" customFormat="1" ht="15.75" thickBot="1">
      <c r="A18" s="50" t="s">
        <v>36</v>
      </c>
      <c r="B18" s="50"/>
      <c r="C18" s="50">
        <v>1618.72</v>
      </c>
      <c r="D18" s="50" t="s">
        <v>37</v>
      </c>
      <c r="E18" s="50">
        <v>2</v>
      </c>
    </row>
    <row r="19" spans="1:5" s="24" customFormat="1" ht="15.75" thickBot="1">
      <c r="A19" s="23"/>
      <c r="B19" s="23"/>
      <c r="C19" s="23">
        <v>1618.72</v>
      </c>
      <c r="D19" s="23"/>
      <c r="E19" s="23">
        <v>2</v>
      </c>
    </row>
    <row r="20" spans="1:5" s="51" customFormat="1" ht="15.75" thickBot="1">
      <c r="A20" s="50" t="s">
        <v>51</v>
      </c>
      <c r="B20" s="50"/>
      <c r="C20" s="50">
        <v>179.03</v>
      </c>
      <c r="D20" s="50" t="s">
        <v>6</v>
      </c>
      <c r="E20" s="50">
        <v>1</v>
      </c>
    </row>
    <row r="21" spans="1:5" s="24" customFormat="1" ht="15.75" thickBot="1">
      <c r="A21" s="23"/>
      <c r="B21" s="23"/>
      <c r="C21" s="23">
        <v>179.03</v>
      </c>
      <c r="D21" s="23"/>
      <c r="E21" s="23">
        <v>1</v>
      </c>
    </row>
    <row r="22" spans="1:5" s="51" customFormat="1" ht="15.75" thickBot="1">
      <c r="A22" s="50" t="s">
        <v>52</v>
      </c>
      <c r="B22" s="50"/>
      <c r="C22" s="50">
        <v>218.41</v>
      </c>
      <c r="D22" s="50" t="s">
        <v>4</v>
      </c>
      <c r="E22" s="50">
        <v>12847.8</v>
      </c>
    </row>
    <row r="23" spans="1:5" s="24" customFormat="1" ht="15.75" thickBot="1">
      <c r="A23" s="23"/>
      <c r="B23" s="23"/>
      <c r="C23" s="23">
        <v>218.41</v>
      </c>
      <c r="D23" s="23"/>
      <c r="E23" s="23">
        <v>12847.8</v>
      </c>
    </row>
    <row r="24" spans="1:5" s="51" customFormat="1" ht="15.75" thickBot="1">
      <c r="A24" s="50" t="s">
        <v>53</v>
      </c>
      <c r="B24" s="50"/>
      <c r="C24" s="50">
        <v>218.41</v>
      </c>
      <c r="D24" s="50" t="s">
        <v>4</v>
      </c>
      <c r="E24" s="50">
        <v>12847.8</v>
      </c>
    </row>
    <row r="25" spans="1:5" s="24" customFormat="1" ht="15.75" thickBot="1">
      <c r="A25" s="23"/>
      <c r="B25" s="23"/>
      <c r="C25" s="23">
        <v>218.41</v>
      </c>
      <c r="D25" s="23"/>
      <c r="E25" s="23">
        <v>12847.8</v>
      </c>
    </row>
    <row r="26" spans="1:5" s="51" customFormat="1" ht="15.75" thickBot="1">
      <c r="A26" s="50" t="s">
        <v>54</v>
      </c>
      <c r="B26" s="50"/>
      <c r="C26" s="50">
        <v>561.4</v>
      </c>
      <c r="D26" s="50" t="s">
        <v>6</v>
      </c>
      <c r="E26" s="50">
        <v>2</v>
      </c>
    </row>
    <row r="27" spans="1:5" s="24" customFormat="1" ht="15.75" thickBot="1">
      <c r="A27" s="23"/>
      <c r="B27" s="23"/>
      <c r="C27" s="23">
        <v>561.4</v>
      </c>
      <c r="D27" s="23"/>
      <c r="E27" s="23">
        <v>2</v>
      </c>
    </row>
    <row r="28" spans="1:5" s="51" customFormat="1" ht="15.75" thickBot="1">
      <c r="A28" s="50" t="s">
        <v>26</v>
      </c>
      <c r="B28" s="50"/>
      <c r="C28" s="50">
        <v>289.19</v>
      </c>
      <c r="D28" s="50" t="s">
        <v>5</v>
      </c>
      <c r="E28" s="50">
        <v>1</v>
      </c>
    </row>
    <row r="29" spans="1:5" s="24" customFormat="1" ht="15.75" thickBot="1">
      <c r="A29" s="23"/>
      <c r="B29" s="23"/>
      <c r="C29" s="23">
        <v>289.19</v>
      </c>
      <c r="D29" s="23"/>
      <c r="E29" s="23">
        <v>1</v>
      </c>
    </row>
    <row r="30" spans="1:5" s="51" customFormat="1" ht="15.75" thickBot="1">
      <c r="A30" s="50" t="s">
        <v>55</v>
      </c>
      <c r="B30" s="50"/>
      <c r="C30" s="50">
        <v>15534.29</v>
      </c>
      <c r="D30" s="50" t="s">
        <v>5</v>
      </c>
      <c r="E30" s="50">
        <v>1</v>
      </c>
    </row>
    <row r="31" spans="1:5" s="24" customFormat="1" ht="15.75" thickBot="1">
      <c r="A31" s="23"/>
      <c r="B31" s="23"/>
      <c r="C31" s="23">
        <v>15534.29</v>
      </c>
      <c r="D31" s="23"/>
      <c r="E31" s="23">
        <v>1</v>
      </c>
    </row>
    <row r="32" spans="1:5" s="51" customFormat="1" ht="15.75" thickBot="1">
      <c r="A32" s="50" t="s">
        <v>56</v>
      </c>
      <c r="B32" s="50"/>
      <c r="C32" s="50">
        <v>1040</v>
      </c>
      <c r="D32" s="50" t="s">
        <v>5</v>
      </c>
      <c r="E32" s="50">
        <v>26</v>
      </c>
    </row>
    <row r="33" spans="1:5" s="24" customFormat="1" ht="15.75" thickBot="1">
      <c r="A33" s="23"/>
      <c r="B33" s="23"/>
      <c r="C33" s="23">
        <v>1040</v>
      </c>
      <c r="D33" s="23"/>
      <c r="E33" s="23">
        <v>26</v>
      </c>
    </row>
    <row r="34" spans="1:5" s="51" customFormat="1" ht="15.75" thickBot="1">
      <c r="A34" s="50" t="s">
        <v>57</v>
      </c>
      <c r="B34" s="50"/>
      <c r="C34" s="50">
        <v>383.63</v>
      </c>
      <c r="D34" s="50" t="s">
        <v>5</v>
      </c>
      <c r="E34" s="50">
        <v>1</v>
      </c>
    </row>
    <row r="35" spans="1:5" s="24" customFormat="1" ht="15.75" thickBot="1">
      <c r="A35" s="23"/>
      <c r="B35" s="23"/>
      <c r="C35" s="23">
        <v>383.63</v>
      </c>
      <c r="D35" s="23"/>
      <c r="E35" s="23">
        <v>1</v>
      </c>
    </row>
    <row r="36" spans="1:5" s="51" customFormat="1" ht="15.75" thickBot="1">
      <c r="A36" s="50" t="s">
        <v>58</v>
      </c>
      <c r="B36" s="50"/>
      <c r="C36" s="50">
        <v>328.7</v>
      </c>
      <c r="D36" s="50" t="s">
        <v>6</v>
      </c>
      <c r="E36" s="50">
        <v>0.2</v>
      </c>
    </row>
    <row r="37" spans="1:5" s="24" customFormat="1" ht="15.75" thickBot="1">
      <c r="A37" s="23"/>
      <c r="B37" s="23"/>
      <c r="C37" s="23">
        <v>328.7</v>
      </c>
      <c r="D37" s="23"/>
      <c r="E37" s="23">
        <v>0.2</v>
      </c>
    </row>
    <row r="38" spans="1:5" s="51" customFormat="1" ht="15.75" thickBot="1">
      <c r="A38" s="50" t="s">
        <v>59</v>
      </c>
      <c r="B38" s="50"/>
      <c r="C38" s="50">
        <v>2037.81</v>
      </c>
      <c r="D38" s="50" t="s">
        <v>4</v>
      </c>
      <c r="E38" s="50">
        <v>3</v>
      </c>
    </row>
    <row r="39" spans="1:5" s="24" customFormat="1" ht="15.75" thickBot="1">
      <c r="A39" s="23"/>
      <c r="B39" s="23"/>
      <c r="C39" s="23">
        <v>2037.81</v>
      </c>
      <c r="D39" s="23"/>
      <c r="E39" s="23">
        <v>3</v>
      </c>
    </row>
    <row r="40" spans="1:5" s="51" customFormat="1" ht="15.75" thickBot="1">
      <c r="A40" s="50" t="s">
        <v>60</v>
      </c>
      <c r="B40" s="50"/>
      <c r="C40" s="50">
        <v>1410.99</v>
      </c>
      <c r="D40" s="50" t="s">
        <v>6</v>
      </c>
      <c r="E40" s="50">
        <v>1</v>
      </c>
    </row>
    <row r="41" spans="1:5" s="24" customFormat="1" ht="15.75" thickBot="1">
      <c r="A41" s="23"/>
      <c r="B41" s="23"/>
      <c r="C41" s="23">
        <v>1410.99</v>
      </c>
      <c r="D41" s="23"/>
      <c r="E41" s="23">
        <v>1</v>
      </c>
    </row>
    <row r="42" spans="1:5" s="51" customFormat="1" ht="15.75" thickBot="1">
      <c r="A42" s="50" t="s">
        <v>61</v>
      </c>
      <c r="B42" s="50"/>
      <c r="C42" s="50">
        <v>7323.25</v>
      </c>
      <c r="D42" s="50" t="s">
        <v>4</v>
      </c>
      <c r="E42" s="50">
        <v>12847.8</v>
      </c>
    </row>
    <row r="43" spans="1:5" s="24" customFormat="1" ht="15.75" thickBot="1">
      <c r="A43" s="23"/>
      <c r="B43" s="23"/>
      <c r="C43" s="23">
        <v>7323.25</v>
      </c>
      <c r="D43" s="23"/>
      <c r="E43" s="23">
        <v>12847.8</v>
      </c>
    </row>
    <row r="44" spans="1:5" s="51" customFormat="1" ht="15.75" thickBot="1">
      <c r="A44" s="50" t="s">
        <v>62</v>
      </c>
      <c r="B44" s="50"/>
      <c r="C44" s="50">
        <v>10535.2</v>
      </c>
      <c r="D44" s="50" t="s">
        <v>4</v>
      </c>
      <c r="E44" s="50">
        <v>12847.8</v>
      </c>
    </row>
    <row r="45" spans="1:5" s="24" customFormat="1" ht="15.75" thickBot="1">
      <c r="A45" s="23"/>
      <c r="B45" s="23"/>
      <c r="C45" s="23">
        <v>10535.2</v>
      </c>
      <c r="D45" s="23"/>
      <c r="E45" s="23">
        <v>12847.8</v>
      </c>
    </row>
    <row r="46" spans="1:5" s="51" customFormat="1" ht="15.75" thickBot="1">
      <c r="A46" s="50" t="s">
        <v>63</v>
      </c>
      <c r="B46" s="50"/>
      <c r="C46" s="50">
        <v>51134.239999999998</v>
      </c>
      <c r="D46" s="50" t="s">
        <v>4</v>
      </c>
      <c r="E46" s="50">
        <v>12847.8</v>
      </c>
    </row>
    <row r="47" spans="1:5" s="24" customFormat="1" ht="15.75" thickBot="1">
      <c r="A47" s="23"/>
      <c r="B47" s="23"/>
      <c r="C47" s="23">
        <v>51134.239999999998</v>
      </c>
      <c r="D47" s="23"/>
      <c r="E47" s="23">
        <v>12847.8</v>
      </c>
    </row>
    <row r="48" spans="1:5" s="51" customFormat="1" ht="15.75" thickBot="1">
      <c r="A48" s="50" t="s">
        <v>64</v>
      </c>
      <c r="B48" s="50"/>
      <c r="C48" s="50">
        <v>52932.94</v>
      </c>
      <c r="D48" s="50" t="s">
        <v>4</v>
      </c>
      <c r="E48" s="50">
        <v>12847.8</v>
      </c>
    </row>
    <row r="49" spans="1:5" s="24" customFormat="1" ht="15.75" thickBot="1">
      <c r="A49" s="23"/>
      <c r="B49" s="23"/>
      <c r="C49" s="23">
        <v>52932.94</v>
      </c>
      <c r="D49" s="23"/>
      <c r="E49" s="23">
        <v>12847.8</v>
      </c>
    </row>
    <row r="50" spans="1:5" s="51" customFormat="1" ht="15.75" thickBot="1">
      <c r="A50" s="50" t="s">
        <v>65</v>
      </c>
      <c r="B50" s="50"/>
      <c r="C50" s="50">
        <v>2441.08</v>
      </c>
      <c r="D50" s="50" t="s">
        <v>4</v>
      </c>
      <c r="E50" s="50">
        <v>12847.8</v>
      </c>
    </row>
    <row r="51" spans="1:5" s="24" customFormat="1" ht="15.75" thickBot="1">
      <c r="A51" s="23"/>
      <c r="B51" s="23"/>
      <c r="C51" s="23">
        <v>2441.08</v>
      </c>
      <c r="D51" s="23"/>
      <c r="E51" s="23">
        <v>12847.8</v>
      </c>
    </row>
    <row r="52" spans="1:5" s="51" customFormat="1" ht="15.75" thickBot="1">
      <c r="A52" s="50" t="s">
        <v>66</v>
      </c>
      <c r="B52" s="50"/>
      <c r="C52" s="50">
        <v>2698.04</v>
      </c>
      <c r="D52" s="50" t="s">
        <v>4</v>
      </c>
      <c r="E52" s="50">
        <v>12847.8</v>
      </c>
    </row>
    <row r="53" spans="1:5" s="24" customFormat="1" ht="15.75" thickBot="1">
      <c r="A53" s="23"/>
      <c r="B53" s="23"/>
      <c r="C53" s="23">
        <v>2698.04</v>
      </c>
      <c r="D53" s="23"/>
      <c r="E53" s="23">
        <v>12847.8</v>
      </c>
    </row>
    <row r="54" spans="1:5" s="51" customFormat="1" ht="15.75" thickBot="1">
      <c r="A54" s="50" t="s">
        <v>67</v>
      </c>
      <c r="B54" s="50"/>
      <c r="C54" s="50">
        <v>22098.240000000002</v>
      </c>
      <c r="D54" s="50" t="s">
        <v>4</v>
      </c>
      <c r="E54" s="50">
        <v>12847.8</v>
      </c>
    </row>
    <row r="55" spans="1:5" s="24" customFormat="1" ht="15.75" thickBot="1">
      <c r="A55" s="23"/>
      <c r="B55" s="23"/>
      <c r="C55" s="23">
        <v>22098.240000000002</v>
      </c>
      <c r="D55" s="23"/>
      <c r="E55" s="23">
        <v>12847.8</v>
      </c>
    </row>
    <row r="56" spans="1:5" s="51" customFormat="1" ht="15.75" thickBot="1">
      <c r="A56" s="50" t="s">
        <v>68</v>
      </c>
      <c r="B56" s="50"/>
      <c r="C56" s="50">
        <v>25695.599999999999</v>
      </c>
      <c r="D56" s="50" t="s">
        <v>4</v>
      </c>
      <c r="E56" s="50">
        <v>12847.8</v>
      </c>
    </row>
    <row r="57" spans="1:5" s="24" customFormat="1" ht="15.75" thickBot="1">
      <c r="A57" s="23"/>
      <c r="B57" s="23"/>
      <c r="C57" s="23">
        <v>25695.599999999999</v>
      </c>
      <c r="D57" s="23"/>
      <c r="E57" s="23">
        <v>12847.8</v>
      </c>
    </row>
    <row r="58" spans="1:5" s="51" customFormat="1" ht="15.75" thickBot="1">
      <c r="A58" s="50" t="s">
        <v>69</v>
      </c>
      <c r="B58" s="50"/>
      <c r="C58" s="50">
        <v>24410.82</v>
      </c>
      <c r="D58" s="50" t="s">
        <v>4</v>
      </c>
      <c r="E58" s="50">
        <v>12847.8</v>
      </c>
    </row>
    <row r="59" spans="1:5" s="24" customFormat="1" ht="15.75" thickBot="1">
      <c r="A59" s="23"/>
      <c r="B59" s="23"/>
      <c r="C59" s="23">
        <v>24410.82</v>
      </c>
      <c r="D59" s="23"/>
      <c r="E59" s="23">
        <v>12847.8</v>
      </c>
    </row>
    <row r="60" spans="1:5" s="51" customFormat="1" ht="15.75" thickBot="1">
      <c r="A60" s="50" t="s">
        <v>70</v>
      </c>
      <c r="B60" s="50"/>
      <c r="C60" s="50">
        <v>49078.6</v>
      </c>
      <c r="D60" s="50" t="s">
        <v>4</v>
      </c>
      <c r="E60" s="50">
        <v>12847.8</v>
      </c>
    </row>
    <row r="61" spans="1:5" s="24" customFormat="1" ht="15.75" thickBot="1">
      <c r="A61" s="23"/>
      <c r="B61" s="23"/>
      <c r="C61" s="23">
        <v>49078.6</v>
      </c>
      <c r="D61" s="23"/>
      <c r="E61" s="23">
        <v>12847.8</v>
      </c>
    </row>
    <row r="62" spans="1:5" s="51" customFormat="1" ht="15.75" thickBot="1">
      <c r="A62" s="50" t="s">
        <v>71</v>
      </c>
      <c r="B62" s="50"/>
      <c r="C62" s="50">
        <v>45738.17</v>
      </c>
      <c r="D62" s="50" t="s">
        <v>4</v>
      </c>
      <c r="E62" s="50">
        <v>12847.8</v>
      </c>
    </row>
    <row r="63" spans="1:5" s="24" customFormat="1" ht="15.75" thickBot="1">
      <c r="A63" s="23"/>
      <c r="B63" s="23"/>
      <c r="C63" s="23">
        <v>45738.17</v>
      </c>
      <c r="D63" s="23"/>
      <c r="E63" s="23">
        <v>12847.8</v>
      </c>
    </row>
    <row r="64" spans="1:5" s="51" customFormat="1" ht="15.75" thickBot="1">
      <c r="A64" s="50" t="s">
        <v>72</v>
      </c>
      <c r="B64" s="50"/>
      <c r="C64" s="50">
        <v>14496.17</v>
      </c>
      <c r="D64" s="50" t="s">
        <v>5</v>
      </c>
      <c r="E64" s="50">
        <v>1</v>
      </c>
    </row>
    <row r="65" spans="1:5" s="24" customFormat="1" ht="15.75" thickBot="1">
      <c r="A65" s="23"/>
      <c r="B65" s="23"/>
      <c r="C65" s="23">
        <v>14496.17</v>
      </c>
      <c r="D65" s="23"/>
      <c r="E65" s="23">
        <v>1</v>
      </c>
    </row>
    <row r="66" spans="1:5" s="51" customFormat="1" ht="15.75" thickBot="1">
      <c r="A66" s="50" t="s">
        <v>38</v>
      </c>
      <c r="B66" s="50"/>
      <c r="C66" s="50">
        <v>538.79999999999995</v>
      </c>
      <c r="D66" s="50" t="s">
        <v>5</v>
      </c>
      <c r="E66" s="50">
        <v>3</v>
      </c>
    </row>
    <row r="67" spans="1:5" s="24" customFormat="1" ht="15.75" thickBot="1">
      <c r="A67" s="23"/>
      <c r="B67" s="23"/>
      <c r="C67" s="23">
        <v>538.79999999999995</v>
      </c>
      <c r="D67" s="23"/>
      <c r="E67" s="23">
        <v>3</v>
      </c>
    </row>
    <row r="68" spans="1:5" s="51" customFormat="1" ht="15.75" thickBot="1">
      <c r="A68" s="50" t="s">
        <v>73</v>
      </c>
      <c r="B68" s="50"/>
      <c r="C68" s="50">
        <v>1413.26</v>
      </c>
      <c r="D68" s="50" t="s">
        <v>4</v>
      </c>
      <c r="E68" s="50">
        <v>12847.8</v>
      </c>
    </row>
    <row r="69" spans="1:5" s="24" customFormat="1" ht="15.75" thickBot="1">
      <c r="A69" s="23"/>
      <c r="B69" s="23"/>
      <c r="C69" s="23">
        <v>1413.26</v>
      </c>
      <c r="D69" s="23"/>
      <c r="E69" s="23">
        <v>12847.8</v>
      </c>
    </row>
    <row r="70" spans="1:5" s="24" customFormat="1" ht="15.75" thickBot="1">
      <c r="A70" s="23" t="s">
        <v>100</v>
      </c>
      <c r="B70" s="23"/>
      <c r="C70" s="23">
        <v>1413.26</v>
      </c>
      <c r="D70" s="23" t="s">
        <v>4</v>
      </c>
      <c r="E70" s="23">
        <v>12847.8</v>
      </c>
    </row>
    <row r="71" spans="1:5" s="24" customFormat="1" ht="15.75" thickBot="1">
      <c r="A71" s="23"/>
      <c r="B71" s="23"/>
      <c r="C71" s="23">
        <v>1413.26</v>
      </c>
      <c r="D71" s="23"/>
      <c r="E71" s="23">
        <v>12847.8</v>
      </c>
    </row>
    <row r="72" spans="1:5" s="24" customFormat="1" ht="15.75" thickBot="1">
      <c r="A72" s="23" t="s">
        <v>19</v>
      </c>
      <c r="B72" s="23"/>
      <c r="C72" s="23">
        <v>16316.7</v>
      </c>
      <c r="D72" s="23" t="s">
        <v>4</v>
      </c>
      <c r="E72" s="23">
        <v>12847.8</v>
      </c>
    </row>
    <row r="73" spans="1:5" s="24" customFormat="1" ht="15.75" thickBot="1">
      <c r="A73" s="23"/>
      <c r="B73" s="23"/>
      <c r="C73" s="23">
        <v>16316.7</v>
      </c>
      <c r="D73" s="23"/>
      <c r="E73" s="23">
        <v>12847.8</v>
      </c>
    </row>
    <row r="74" spans="1:5" s="24" customFormat="1" ht="15.75" thickBot="1">
      <c r="A74" s="23" t="s">
        <v>74</v>
      </c>
      <c r="B74" s="23"/>
      <c r="C74" s="23">
        <v>16316.71</v>
      </c>
      <c r="D74" s="23" t="s">
        <v>4</v>
      </c>
      <c r="E74" s="23">
        <v>12847.8</v>
      </c>
    </row>
    <row r="75" spans="1:5" s="24" customFormat="1" ht="15.75" thickBot="1">
      <c r="A75" s="23"/>
      <c r="B75" s="23"/>
      <c r="C75" s="23">
        <v>16316.71</v>
      </c>
      <c r="D75" s="23"/>
      <c r="E75" s="23">
        <v>12847.8</v>
      </c>
    </row>
    <row r="76" spans="1:5" s="24" customFormat="1" ht="15.75" thickBot="1">
      <c r="A76" s="23" t="s">
        <v>75</v>
      </c>
      <c r="B76" s="23"/>
      <c r="C76" s="23">
        <v>560.58000000000004</v>
      </c>
      <c r="D76" s="23" t="s">
        <v>4</v>
      </c>
      <c r="E76" s="23">
        <v>1</v>
      </c>
    </row>
    <row r="77" spans="1:5" s="24" customFormat="1" ht="15.75" thickBot="1">
      <c r="A77" s="23"/>
      <c r="B77" s="23"/>
      <c r="C77" s="23">
        <v>560.58000000000004</v>
      </c>
      <c r="D77" s="23"/>
      <c r="E77" s="23">
        <v>1</v>
      </c>
    </row>
    <row r="78" spans="1:5" s="24" customFormat="1" ht="15.75" thickBot="1">
      <c r="A78" s="23" t="s">
        <v>39</v>
      </c>
      <c r="B78" s="23"/>
      <c r="C78" s="23">
        <v>2514.39</v>
      </c>
      <c r="D78" s="23" t="s">
        <v>5</v>
      </c>
      <c r="E78" s="23">
        <v>3</v>
      </c>
    </row>
    <row r="79" spans="1:5" s="24" customFormat="1" ht="15.75" thickBot="1">
      <c r="A79" s="23"/>
      <c r="B79" s="23"/>
      <c r="C79" s="23">
        <v>2514.39</v>
      </c>
      <c r="D79" s="23"/>
      <c r="E79" s="23">
        <v>3</v>
      </c>
    </row>
    <row r="80" spans="1:5" s="24" customFormat="1" ht="15.75" thickBot="1">
      <c r="A80" s="23" t="s">
        <v>76</v>
      </c>
      <c r="B80" s="23"/>
      <c r="C80" s="23">
        <v>86.93</v>
      </c>
      <c r="D80" s="23" t="s">
        <v>5</v>
      </c>
      <c r="E80" s="23">
        <v>1</v>
      </c>
    </row>
    <row r="81" spans="1:5" s="24" customFormat="1" ht="15.75" thickBot="1">
      <c r="A81" s="23"/>
      <c r="B81" s="23"/>
      <c r="C81" s="23">
        <v>86.93</v>
      </c>
      <c r="D81" s="23"/>
      <c r="E81" s="23">
        <v>1</v>
      </c>
    </row>
    <row r="82" spans="1:5" s="24" customFormat="1" ht="15.75" thickBot="1">
      <c r="A82" s="23" t="s">
        <v>77</v>
      </c>
      <c r="B82" s="23"/>
      <c r="C82" s="23">
        <v>1909.69</v>
      </c>
      <c r="D82" s="23" t="s">
        <v>5</v>
      </c>
      <c r="E82" s="23">
        <v>1</v>
      </c>
    </row>
    <row r="83" spans="1:5" s="24" customFormat="1" ht="15.75" thickBot="1">
      <c r="A83" s="23"/>
      <c r="B83" s="23"/>
      <c r="C83" s="23">
        <v>1909.69</v>
      </c>
      <c r="D83" s="23"/>
      <c r="E83" s="23">
        <v>1</v>
      </c>
    </row>
    <row r="84" spans="1:5" s="24" customFormat="1" ht="15.75" thickBot="1">
      <c r="A84" s="23" t="s">
        <v>78</v>
      </c>
      <c r="B84" s="23"/>
      <c r="C84" s="23">
        <v>2009.71</v>
      </c>
      <c r="D84" s="23" t="s">
        <v>79</v>
      </c>
      <c r="E84" s="23">
        <v>1</v>
      </c>
    </row>
    <row r="85" spans="1:5" s="24" customFormat="1" ht="15.75" thickBot="1">
      <c r="A85" s="23"/>
      <c r="B85" s="23"/>
      <c r="C85" s="23">
        <v>2009.71</v>
      </c>
      <c r="D85" s="23"/>
      <c r="E85" s="23">
        <v>1</v>
      </c>
    </row>
    <row r="86" spans="1:5" s="24" customFormat="1" ht="15.75" thickBot="1">
      <c r="A86" s="23" t="s">
        <v>40</v>
      </c>
      <c r="B86" s="23"/>
      <c r="C86" s="23">
        <v>810.42</v>
      </c>
      <c r="D86" s="23" t="s">
        <v>41</v>
      </c>
      <c r="E86" s="23">
        <v>3</v>
      </c>
    </row>
    <row r="87" spans="1:5" s="24" customFormat="1" ht="15.75" thickBot="1">
      <c r="A87" s="23"/>
      <c r="B87" s="23"/>
      <c r="C87" s="23">
        <v>810.42</v>
      </c>
      <c r="D87" s="23"/>
      <c r="E87" s="23">
        <v>3</v>
      </c>
    </row>
    <row r="88" spans="1:5" s="24" customFormat="1" ht="15.75" thickBot="1">
      <c r="A88" s="23" t="s">
        <v>80</v>
      </c>
      <c r="B88" s="23"/>
      <c r="C88" s="23">
        <v>932.54</v>
      </c>
      <c r="D88" s="23" t="s">
        <v>81</v>
      </c>
      <c r="E88" s="23">
        <v>1</v>
      </c>
    </row>
    <row r="89" spans="1:5" s="24" customFormat="1" ht="15.75" thickBot="1">
      <c r="A89" s="23"/>
      <c r="B89" s="23"/>
      <c r="C89" s="23">
        <v>932.54</v>
      </c>
      <c r="D89" s="23"/>
      <c r="E89" s="23">
        <v>1</v>
      </c>
    </row>
    <row r="90" spans="1:5" s="24" customFormat="1" ht="15.75" thickBot="1">
      <c r="A90" s="23" t="s">
        <v>82</v>
      </c>
      <c r="B90" s="23"/>
      <c r="C90" s="23">
        <v>1328.09</v>
      </c>
      <c r="D90" s="23" t="s">
        <v>5</v>
      </c>
      <c r="E90" s="23">
        <v>1</v>
      </c>
    </row>
    <row r="91" spans="1:5" s="24" customFormat="1" ht="15.75" thickBot="1">
      <c r="A91" s="23"/>
      <c r="B91" s="23"/>
      <c r="C91" s="23">
        <v>1328.09</v>
      </c>
      <c r="D91" s="23"/>
      <c r="E91" s="23">
        <v>1</v>
      </c>
    </row>
    <row r="92" spans="1:5" s="24" customFormat="1" ht="15.75" thickBot="1">
      <c r="A92" s="23" t="s">
        <v>83</v>
      </c>
      <c r="B92" s="23"/>
      <c r="C92" s="23">
        <v>432.54</v>
      </c>
      <c r="D92" s="23" t="s">
        <v>33</v>
      </c>
      <c r="E92" s="23">
        <v>1</v>
      </c>
    </row>
    <row r="93" spans="1:5" s="24" customFormat="1" ht="15.75" thickBot="1">
      <c r="A93" s="23"/>
      <c r="B93" s="23"/>
      <c r="C93" s="23">
        <v>432.54</v>
      </c>
      <c r="D93" s="23"/>
      <c r="E93" s="23">
        <v>1</v>
      </c>
    </row>
    <row r="94" spans="1:5" s="24" customFormat="1" ht="15.75" thickBot="1">
      <c r="A94" s="23" t="s">
        <v>84</v>
      </c>
      <c r="B94" s="23"/>
      <c r="C94" s="23">
        <v>21066.959999999999</v>
      </c>
      <c r="D94" s="23" t="s">
        <v>5</v>
      </c>
      <c r="E94" s="23">
        <v>1</v>
      </c>
    </row>
    <row r="95" spans="1:5" s="24" customFormat="1" ht="15.75" thickBot="1">
      <c r="A95" s="23"/>
      <c r="B95" s="23"/>
      <c r="C95" s="23">
        <v>21066.959999999999</v>
      </c>
      <c r="D95" s="23"/>
      <c r="E95" s="23">
        <v>1</v>
      </c>
    </row>
    <row r="96" spans="1:5" s="24" customFormat="1" ht="15.75" thickBot="1">
      <c r="A96" s="23" t="s">
        <v>85</v>
      </c>
      <c r="B96" s="23"/>
      <c r="C96" s="23">
        <v>278333</v>
      </c>
      <c r="D96" s="23" t="s">
        <v>35</v>
      </c>
      <c r="E96" s="23">
        <v>1</v>
      </c>
    </row>
    <row r="97" spans="1:5" s="24" customFormat="1" ht="15.75" thickBot="1">
      <c r="A97" s="23"/>
      <c r="B97" s="23"/>
      <c r="C97" s="23">
        <v>278333</v>
      </c>
      <c r="D97" s="23"/>
      <c r="E97" s="23">
        <v>1</v>
      </c>
    </row>
    <row r="98" spans="1:5" s="24" customFormat="1" ht="15.75" thickBot="1">
      <c r="A98" s="23" t="s">
        <v>86</v>
      </c>
      <c r="B98" s="23"/>
      <c r="C98" s="23">
        <v>125201</v>
      </c>
      <c r="D98" s="23" t="s">
        <v>33</v>
      </c>
      <c r="E98" s="23">
        <v>1</v>
      </c>
    </row>
    <row r="99" spans="1:5" s="24" customFormat="1" ht="15.75" thickBot="1">
      <c r="A99" s="23"/>
      <c r="B99" s="23"/>
      <c r="C99" s="23">
        <v>125201</v>
      </c>
      <c r="D99" s="23"/>
      <c r="E99" s="23">
        <v>1</v>
      </c>
    </row>
    <row r="100" spans="1:5" s="51" customFormat="1" ht="15.75" thickBot="1">
      <c r="A100" s="50" t="s">
        <v>87</v>
      </c>
      <c r="B100" s="50"/>
      <c r="C100" s="50">
        <v>18500.82</v>
      </c>
      <c r="D100" s="50" t="s">
        <v>4</v>
      </c>
      <c r="E100" s="50">
        <v>12847.8</v>
      </c>
    </row>
    <row r="101" spans="1:5" s="24" customFormat="1" ht="15.75" thickBot="1">
      <c r="A101" s="23"/>
      <c r="B101" s="23"/>
      <c r="C101" s="23">
        <v>18500.82</v>
      </c>
      <c r="D101" s="23"/>
      <c r="E101" s="23">
        <v>12847.8</v>
      </c>
    </row>
    <row r="102" spans="1:5" s="24" customFormat="1" ht="15.75" thickBot="1">
      <c r="A102" s="23" t="s">
        <v>88</v>
      </c>
      <c r="B102" s="23"/>
      <c r="C102" s="23">
        <v>16034</v>
      </c>
      <c r="D102" s="23" t="s">
        <v>89</v>
      </c>
      <c r="E102" s="23">
        <v>1</v>
      </c>
    </row>
    <row r="103" spans="1:5" s="24" customFormat="1" ht="15.75" thickBot="1">
      <c r="A103" s="23"/>
      <c r="B103" s="23"/>
      <c r="C103" s="23">
        <v>16034</v>
      </c>
      <c r="D103" s="23"/>
      <c r="E103" s="23">
        <v>1</v>
      </c>
    </row>
    <row r="104" spans="1:5" s="24" customFormat="1" ht="15.75" thickBot="1">
      <c r="A104" s="23" t="s">
        <v>90</v>
      </c>
      <c r="B104" s="23"/>
      <c r="C104" s="23">
        <v>701.7</v>
      </c>
      <c r="D104" s="23" t="s">
        <v>6</v>
      </c>
      <c r="E104" s="23">
        <v>5</v>
      </c>
    </row>
    <row r="105" spans="1:5" ht="15.75" thickBot="1">
      <c r="A105" s="21"/>
      <c r="B105" s="21"/>
      <c r="C105" s="21">
        <v>701.7</v>
      </c>
      <c r="D105" s="21"/>
      <c r="E105" s="21">
        <v>5</v>
      </c>
    </row>
    <row r="106" spans="1:5" ht="15.75" thickBot="1">
      <c r="A106" s="21"/>
      <c r="B106" s="21"/>
      <c r="C106" s="21">
        <v>901162.66999999993</v>
      </c>
      <c r="D106" s="21"/>
      <c r="E106" s="21">
        <v>258453.1999999999</v>
      </c>
    </row>
    <row r="108" spans="1:5">
      <c r="C108" s="22">
        <f>C106-Лист1!C79</f>
        <v>0</v>
      </c>
    </row>
    <row r="110" spans="1:5">
      <c r="D110">
        <f>C104+C102+C100+C98+C96+C94+C92+C90+C88+C86+C84+C82+C80+C78+C76+C74+C72+C70+C68+C66+C64+C62+C60+C58+C56+C54+C52+C50+C48+C46+C44+C42+C40+C38+C36+C34+C32+C30+C28+C26+C24+C22+C20+C18+C16+C14+C12+C10+C8+C6</f>
        <v>901162.66999999993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2019-01-30T01:39:23Z</cp:lastPrinted>
  <dcterms:created xsi:type="dcterms:W3CDTF">2016-03-18T02:51:51Z</dcterms:created>
  <dcterms:modified xsi:type="dcterms:W3CDTF">2020-02-06T01:57:43Z</dcterms:modified>
</cp:coreProperties>
</file>