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Лист1!$A$1:$E$89</definedName>
  </definedNames>
  <calcPr calcId="124519" calcMode="manual"/>
</workbook>
</file>

<file path=xl/calcChain.xml><?xml version="1.0" encoding="utf-8"?>
<calcChain xmlns="http://schemas.openxmlformats.org/spreadsheetml/2006/main">
  <c r="C86" i="1"/>
  <c r="C80"/>
  <c r="C37"/>
  <c r="C31"/>
  <c r="C9"/>
  <c r="C8" s="1"/>
  <c r="C71"/>
  <c r="C77"/>
  <c r="C85"/>
  <c r="C74"/>
  <c r="C22"/>
  <c r="C18"/>
  <c r="C15"/>
  <c r="C12"/>
  <c r="C10" l="1"/>
  <c r="C7"/>
  <c r="C84"/>
  <c r="E50" l="1"/>
  <c r="C50"/>
  <c r="B37" l="1"/>
  <c r="B80"/>
  <c r="B71"/>
  <c r="B69"/>
  <c r="B68" l="1"/>
  <c r="B85"/>
  <c r="B84" s="1"/>
  <c r="B77"/>
  <c r="B74"/>
  <c r="B73"/>
  <c r="B70"/>
  <c r="B18"/>
  <c r="B15"/>
  <c r="B12"/>
  <c r="B86" l="1"/>
  <c r="C87" l="1"/>
  <c r="C88" s="1"/>
  <c r="C89" s="1"/>
</calcChain>
</file>

<file path=xl/sharedStrings.xml><?xml version="1.0" encoding="utf-8"?>
<sst xmlns="http://schemas.openxmlformats.org/spreadsheetml/2006/main" count="212" uniqueCount="116">
  <si>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</si>
  <si>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</si>
  <si>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</si>
  <si>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</si>
  <si>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</si>
  <si>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</si>
  <si>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</si>
  <si>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</si>
  <si>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</si>
  <si>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</si>
  <si>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</si>
  <si>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</si>
  <si>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</si>
  <si>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</si>
  <si>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</si>
  <si>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</si>
  <si>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</si>
  <si>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</si>
  <si>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</si>
  <si>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</si>
  <si>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</si>
  <si>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</si>
  <si>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</si>
  <si>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</si>
  <si>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</si>
  <si>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</si>
  <si>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</si>
  <si>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</si>
  <si>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</si>
  <si>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</si>
  <si>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</si>
  <si>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</si>
  <si>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</si>
  <si>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</si>
  <si>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</si>
  <si>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</si>
  <si>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</si>
  <si>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</si>
  <si>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</si>
  <si>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</si>
  <si>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</si>
  <si>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</si>
  <si>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</si>
  <si>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</si>
  <si>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</si>
  <si>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</si>
  <si>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</si>
  <si>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</si>
  <si>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</si>
  <si>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</si>
  <si>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</si>
  <si>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</si>
  <si>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</si>
  <si>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</si>
  <si>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</si>
  <si>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</si>
  <si>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</si>
  <si>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</si>
  <si>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</si>
  <si>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</si>
  <si>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</si>
  <si>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</si>
  <si>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</si>
  <si>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</si>
  <si>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</si>
  <si>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</si>
  <si>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</si>
  <si>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осмотр подвала</t>
  </si>
  <si>
    <t>раз</t>
  </si>
  <si>
    <t>Устранение свищей хомутами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</si>
  <si>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</si>
  <si>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</si>
  <si>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</si>
  <si>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</si>
  <si>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</si>
  <si>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</si>
  <si>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</si>
  <si>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</si>
  <si>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</si>
  <si>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</si>
  <si>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</si>
  <si>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</si>
  <si>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покраска теплового узла</t>
  </si>
  <si>
    <t>1м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</si>
  <si>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</si>
  <si>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</si>
  <si>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Перезапуск (удаление воздуха) стояков отопления</t>
  </si>
  <si>
    <t>1 раз</t>
  </si>
  <si>
    <t>сброс воздуха с системы отопления</t>
  </si>
  <si>
    <t>Содержание ДРС 3,4 кв. 2017 г. коэф. 0,8</t>
  </si>
  <si>
    <t>Уборка придомовой территории 3,4 кв. 2017 г. коэф. 0,8</t>
  </si>
  <si>
    <t>Смена труб ГВС д. 32 мм</t>
  </si>
  <si>
    <t>осмотр сантехоборудования</t>
  </si>
  <si>
    <t>ремонт труб КНС</t>
  </si>
  <si>
    <t>Утепление вентпродухов изовером</t>
  </si>
  <si>
    <t>Содержание ДРС 1,2 кв.2017 г. коэф. 0,8</t>
  </si>
  <si>
    <t>Уборка придомовой территории 1,2 кв. 2017 г. коэф.  0,8</t>
  </si>
  <si>
    <t>Уборка придомовой территории 1,2 кв. 2017 г. коэф.</t>
  </si>
  <si>
    <t>Адрес: ул. Чкалова, д. 20</t>
  </si>
  <si>
    <t>Ремонт технического люка</t>
  </si>
  <si>
    <t>изготовление доски для балансира (с резными фигурами)</t>
  </si>
  <si>
    <t>изготовление доски для балансира (с резными фигура</t>
  </si>
  <si>
    <t>ремонт металлической дверной коробки</t>
  </si>
  <si>
    <t>Смена труб ППР д. 20 (без сварочных работ/ХВС,ГВС)</t>
  </si>
  <si>
    <t>Смена труб канализации д. 100</t>
  </si>
  <si>
    <t>Устранение свищей/сварочные работы</t>
  </si>
  <si>
    <t>1 шов</t>
  </si>
  <si>
    <t>замена вентиля</t>
  </si>
  <si>
    <t>замена вентиля на радиаторе</t>
  </si>
  <si>
    <t>замена пробки на радиаторе</t>
  </si>
  <si>
    <t>навеска частей водосточных труб</t>
  </si>
  <si>
    <t>ремонт водонагревателя</t>
  </si>
  <si>
    <t>ремонт доводчика</t>
  </si>
  <si>
    <t>ремонт фасада</t>
  </si>
  <si>
    <t>фасад</t>
  </si>
  <si>
    <t>утепление теплового узла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</si>
</sst>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A85" sqref="A85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98</v>
      </c>
      <c r="B2" s="24" t="s">
        <v>71</v>
      </c>
      <c r="C2" s="51" t="s">
        <v>77</v>
      </c>
      <c r="D2" s="51"/>
      <c r="E2" s="25"/>
    </row>
    <row r="3" spans="1:5" ht="57">
      <c r="A3" s="34" t="s">
        <v>3</v>
      </c>
      <c r="B3" s="35" t="s">
        <v>0</v>
      </c>
      <c r="C3" s="36" t="s">
        <v>72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163005.10999999999</v>
      </c>
      <c r="D4" s="37"/>
      <c r="E4" s="38"/>
    </row>
    <row r="5" spans="1:5">
      <c r="A5" s="34" t="s">
        <v>12</v>
      </c>
      <c r="B5" s="35"/>
      <c r="C5" s="36">
        <v>956087.92</v>
      </c>
      <c r="D5" s="37"/>
      <c r="E5" s="38"/>
    </row>
    <row r="6" spans="1:5">
      <c r="A6" s="34" t="s">
        <v>13</v>
      </c>
      <c r="B6" s="35"/>
      <c r="C6" s="36">
        <v>885007.74</v>
      </c>
      <c r="D6" s="37"/>
      <c r="E6" s="38"/>
    </row>
    <row r="7" spans="1:5">
      <c r="A7" s="34" t="s">
        <v>75</v>
      </c>
      <c r="B7" s="35"/>
      <c r="C7" s="36">
        <f>C6-C5</f>
        <v>-71080.180000000051</v>
      </c>
      <c r="D7" s="37"/>
      <c r="E7" s="38"/>
    </row>
    <row r="8" spans="1:5">
      <c r="A8" s="34" t="s">
        <v>14</v>
      </c>
      <c r="B8" s="35"/>
      <c r="C8" s="36">
        <f>C9</f>
        <v>13543.68</v>
      </c>
      <c r="D8" s="37"/>
      <c r="E8" s="38"/>
    </row>
    <row r="9" spans="1:5">
      <c r="A9" s="46" t="s">
        <v>15</v>
      </c>
      <c r="B9" s="47"/>
      <c r="C9" s="44">
        <f>528.64*12+600*12</f>
        <v>13543.68</v>
      </c>
      <c r="D9" s="37"/>
      <c r="E9" s="42"/>
    </row>
    <row r="10" spans="1:5">
      <c r="A10" s="39" t="s">
        <v>16</v>
      </c>
      <c r="B10" s="40"/>
      <c r="C10" s="43">
        <f>C5+C8</f>
        <v>969631.60000000009</v>
      </c>
      <c r="D10" s="41"/>
      <c r="E10" s="42"/>
    </row>
    <row r="11" spans="1:5">
      <c r="A11" s="50" t="s">
        <v>17</v>
      </c>
      <c r="B11" s="50"/>
      <c r="C11" s="50"/>
      <c r="D11" s="50"/>
      <c r="E11" s="50"/>
    </row>
    <row r="12" spans="1:5">
      <c r="A12" s="9" t="s">
        <v>38</v>
      </c>
      <c r="B12" s="6" t="e">
        <f>#REF!</f>
        <v>#REF!</v>
      </c>
      <c r="C12" s="26">
        <f>C13+C14</f>
        <v>153279.35999999999</v>
      </c>
      <c r="D12" s="8"/>
      <c r="E12" s="7"/>
    </row>
    <row r="13" spans="1:5">
      <c r="A13" s="31" t="s">
        <v>34</v>
      </c>
      <c r="B13" s="31" t="s">
        <v>35</v>
      </c>
      <c r="C13" s="33">
        <v>74196.100000000006</v>
      </c>
      <c r="D13" s="32" t="s">
        <v>5</v>
      </c>
      <c r="E13" s="32">
        <v>22214.400000000001</v>
      </c>
    </row>
    <row r="14" spans="1:5">
      <c r="A14" s="31" t="s">
        <v>36</v>
      </c>
      <c r="B14" s="31" t="s">
        <v>37</v>
      </c>
      <c r="C14" s="33">
        <v>79083.259999999995</v>
      </c>
      <c r="D14" s="32" t="s">
        <v>5</v>
      </c>
      <c r="E14" s="32">
        <v>22214.400000000001</v>
      </c>
    </row>
    <row r="15" spans="1:5" ht="28.5">
      <c r="A15" s="9" t="s">
        <v>39</v>
      </c>
      <c r="B15" s="6" t="str">
        <f>B17</f>
        <v>Уборка МОП 3,4 кв. 2017 г. коэф.0,8</v>
      </c>
      <c r="C15" s="26">
        <f>C17+C16</f>
        <v>55314.11</v>
      </c>
      <c r="D15" s="8"/>
      <c r="E15" s="7"/>
    </row>
    <row r="16" spans="1:5">
      <c r="A16" s="31" t="s">
        <v>40</v>
      </c>
      <c r="B16" s="31" t="s">
        <v>40</v>
      </c>
      <c r="C16" s="33">
        <v>27768.25</v>
      </c>
      <c r="D16" s="32" t="s">
        <v>5</v>
      </c>
      <c r="E16" s="32">
        <v>22214.6</v>
      </c>
    </row>
    <row r="17" spans="1:5">
      <c r="A17" s="31" t="s">
        <v>78</v>
      </c>
      <c r="B17" s="31" t="s">
        <v>78</v>
      </c>
      <c r="C17" s="33">
        <v>27545.86</v>
      </c>
      <c r="D17" s="32" t="s">
        <v>5</v>
      </c>
      <c r="E17" s="32">
        <v>22214.400000000001</v>
      </c>
    </row>
    <row r="18" spans="1:5">
      <c r="A18" s="9" t="s">
        <v>41</v>
      </c>
      <c r="B18" s="10" t="e">
        <f>B19+B20</f>
        <v>#VALUE!</v>
      </c>
      <c r="C18" s="26">
        <f>C19+C20+C21</f>
        <v>83199.600000000006</v>
      </c>
      <c r="D18" s="11"/>
      <c r="E18" s="12"/>
    </row>
    <row r="19" spans="1:5">
      <c r="A19" s="31" t="s">
        <v>42</v>
      </c>
      <c r="B19" s="31" t="s">
        <v>42</v>
      </c>
      <c r="C19" s="33">
        <v>35695.5</v>
      </c>
      <c r="D19" s="32" t="s">
        <v>43</v>
      </c>
      <c r="E19" s="32">
        <v>795</v>
      </c>
    </row>
    <row r="20" spans="1:5">
      <c r="A20" s="31" t="s">
        <v>45</v>
      </c>
      <c r="B20" s="31" t="s">
        <v>45</v>
      </c>
      <c r="C20" s="33">
        <v>42018.6</v>
      </c>
      <c r="D20" s="32" t="s">
        <v>43</v>
      </c>
      <c r="E20" s="32">
        <v>780</v>
      </c>
    </row>
    <row r="21" spans="1:5">
      <c r="A21" s="31" t="s">
        <v>44</v>
      </c>
      <c r="B21" s="31" t="s">
        <v>44</v>
      </c>
      <c r="C21" s="33">
        <v>5485.5</v>
      </c>
      <c r="D21" s="32" t="s">
        <v>43</v>
      </c>
      <c r="E21" s="32">
        <v>795</v>
      </c>
    </row>
    <row r="22" spans="1:5" ht="42.75">
      <c r="A22" s="9" t="s">
        <v>46</v>
      </c>
      <c r="B22" s="6"/>
      <c r="C22" s="26">
        <f>C23+C24+C25+C27+C28+C30</f>
        <v>17979.900000000001</v>
      </c>
      <c r="D22" s="8"/>
      <c r="E22" s="7"/>
    </row>
    <row r="23" spans="1:5" outlineLevel="1" collapsed="1">
      <c r="A23" s="31" t="s">
        <v>79</v>
      </c>
      <c r="B23" s="31" t="s">
        <v>79</v>
      </c>
      <c r="C23" s="33">
        <v>1777.15</v>
      </c>
      <c r="D23" s="32" t="s">
        <v>5</v>
      </c>
      <c r="E23" s="32">
        <v>22214.400000000001</v>
      </c>
    </row>
    <row r="24" spans="1:5" outlineLevel="1" collapsed="1">
      <c r="A24" s="31" t="s">
        <v>47</v>
      </c>
      <c r="B24" s="31" t="s">
        <v>48</v>
      </c>
      <c r="C24" s="33">
        <v>1328.08</v>
      </c>
      <c r="D24" s="32" t="s">
        <v>5</v>
      </c>
      <c r="E24" s="32">
        <v>27.021000000000001</v>
      </c>
    </row>
    <row r="25" spans="1:5" outlineLevel="1" collapsed="1">
      <c r="A25" s="31" t="s">
        <v>80</v>
      </c>
      <c r="B25" s="31" t="s">
        <v>80</v>
      </c>
      <c r="C25" s="33">
        <v>1688.29</v>
      </c>
      <c r="D25" s="32" t="s">
        <v>5</v>
      </c>
      <c r="E25" s="32">
        <v>22214.400000000001</v>
      </c>
    </row>
    <row r="26" spans="1:5" hidden="1" outlineLevel="2">
      <c r="A26" s="20" t="s">
        <v>18</v>
      </c>
      <c r="B26" s="20" t="s">
        <v>19</v>
      </c>
      <c r="C26" s="27">
        <v>3651.55</v>
      </c>
      <c r="D26" s="21" t="s">
        <v>5</v>
      </c>
      <c r="E26" s="21"/>
    </row>
    <row r="27" spans="1:5" outlineLevel="1" collapsed="1">
      <c r="A27" s="31" t="s">
        <v>18</v>
      </c>
      <c r="B27" s="31" t="s">
        <v>19</v>
      </c>
      <c r="C27" s="33">
        <v>1428.71</v>
      </c>
      <c r="D27" s="32" t="s">
        <v>5</v>
      </c>
      <c r="E27" s="32">
        <v>68.326999999999998</v>
      </c>
    </row>
    <row r="28" spans="1:5" outlineLevel="1" collapsed="1">
      <c r="A28" s="31" t="s">
        <v>49</v>
      </c>
      <c r="B28" s="31" t="s">
        <v>50</v>
      </c>
      <c r="C28" s="33">
        <v>3110.02</v>
      </c>
      <c r="D28" s="32" t="s">
        <v>5</v>
      </c>
      <c r="E28" s="32">
        <v>22214.400000000001</v>
      </c>
    </row>
    <row r="29" spans="1:5" hidden="1" outlineLevel="2">
      <c r="A29" s="20" t="s">
        <v>20</v>
      </c>
      <c r="B29" s="20" t="s">
        <v>21</v>
      </c>
      <c r="C29" s="27">
        <v>22101.75</v>
      </c>
      <c r="D29" s="21" t="s">
        <v>5</v>
      </c>
      <c r="E29" s="21">
        <v>6617.2910000000002</v>
      </c>
    </row>
    <row r="30" spans="1:5" outlineLevel="1" collapsed="1">
      <c r="A30" s="31" t="s">
        <v>20</v>
      </c>
      <c r="B30" s="31" t="s">
        <v>21</v>
      </c>
      <c r="C30" s="33">
        <v>8647.65</v>
      </c>
      <c r="D30" s="32" t="s">
        <v>5</v>
      </c>
      <c r="E30" s="32">
        <v>2589.1149999999998</v>
      </c>
    </row>
    <row r="31" spans="1:5" ht="42.75" outlineLevel="1">
      <c r="A31" s="9" t="s">
        <v>51</v>
      </c>
      <c r="B31" s="20"/>
      <c r="C31" s="28">
        <f>C32+C34+C35+C36</f>
        <v>6140.46</v>
      </c>
      <c r="D31" s="21"/>
      <c r="E31" s="21"/>
    </row>
    <row r="32" spans="1:5" outlineLevel="1" collapsed="1">
      <c r="A32" s="31" t="s">
        <v>99</v>
      </c>
      <c r="B32" s="31" t="s">
        <v>99</v>
      </c>
      <c r="C32" s="33">
        <v>1161.49</v>
      </c>
      <c r="D32" s="32" t="s">
        <v>6</v>
      </c>
      <c r="E32" s="32">
        <v>1</v>
      </c>
    </row>
    <row r="33" spans="1:6" hidden="1" outlineLevel="2">
      <c r="A33" s="20" t="s">
        <v>25</v>
      </c>
      <c r="B33" s="20" t="s">
        <v>25</v>
      </c>
      <c r="C33" s="27">
        <v>32955</v>
      </c>
      <c r="D33" s="21" t="s">
        <v>5</v>
      </c>
      <c r="E33" s="21">
        <v>16.34</v>
      </c>
    </row>
    <row r="34" spans="1:6" outlineLevel="2">
      <c r="A34" s="31" t="s">
        <v>28</v>
      </c>
      <c r="B34" s="31" t="s">
        <v>28</v>
      </c>
      <c r="C34" s="33">
        <v>791.7</v>
      </c>
      <c r="D34" s="32" t="s">
        <v>5</v>
      </c>
      <c r="E34" s="32">
        <v>0.8</v>
      </c>
    </row>
    <row r="35" spans="1:6" outlineLevel="2">
      <c r="A35" s="31" t="s">
        <v>100</v>
      </c>
      <c r="B35" s="31" t="s">
        <v>101</v>
      </c>
      <c r="C35" s="33">
        <v>3554.74</v>
      </c>
      <c r="D35" s="32" t="s">
        <v>6</v>
      </c>
      <c r="E35" s="32">
        <v>2</v>
      </c>
    </row>
    <row r="36" spans="1:6" outlineLevel="2">
      <c r="A36" s="31" t="s">
        <v>102</v>
      </c>
      <c r="B36" s="31" t="s">
        <v>102</v>
      </c>
      <c r="C36" s="33">
        <v>632.53</v>
      </c>
      <c r="D36" s="32" t="s">
        <v>6</v>
      </c>
      <c r="E36" s="32">
        <v>1</v>
      </c>
    </row>
    <row r="37" spans="1:6" ht="42.75">
      <c r="A37" s="9" t="s">
        <v>52</v>
      </c>
      <c r="B37" s="6">
        <f>SUM(B38:B45)</f>
        <v>0</v>
      </c>
      <c r="C37" s="26">
        <f>C38+C39+C40+C42+C44+C46+C48+C52+C54+C55+C56+C57+C58+C59+C60+C61+C62+C63+C64+C65+C66+C67</f>
        <v>49230.76999999999</v>
      </c>
      <c r="D37" s="8"/>
      <c r="E37" s="7"/>
      <c r="F37" s="13" t="s">
        <v>4</v>
      </c>
    </row>
    <row r="38" spans="1:6" outlineLevel="1" collapsed="1">
      <c r="A38" s="31" t="s">
        <v>84</v>
      </c>
      <c r="B38" s="31" t="s">
        <v>85</v>
      </c>
      <c r="C38" s="33">
        <v>381.22</v>
      </c>
      <c r="D38" s="32" t="s">
        <v>81</v>
      </c>
      <c r="E38" s="32">
        <v>1</v>
      </c>
    </row>
    <row r="39" spans="1:6" outlineLevel="1">
      <c r="A39" s="31" t="s">
        <v>53</v>
      </c>
      <c r="B39" s="31" t="s">
        <v>53</v>
      </c>
      <c r="C39" s="33">
        <v>809.36</v>
      </c>
      <c r="D39" s="32" t="s">
        <v>54</v>
      </c>
      <c r="E39" s="32">
        <v>1</v>
      </c>
    </row>
    <row r="40" spans="1:6" outlineLevel="1" collapsed="1">
      <c r="A40" s="31" t="s">
        <v>86</v>
      </c>
      <c r="B40" s="31" t="s">
        <v>86</v>
      </c>
      <c r="C40" s="33">
        <v>449.58</v>
      </c>
      <c r="D40" s="32" t="s">
        <v>87</v>
      </c>
      <c r="E40" s="32">
        <v>3</v>
      </c>
    </row>
    <row r="41" spans="1:6" hidden="1" outlineLevel="2">
      <c r="A41" s="20" t="s">
        <v>22</v>
      </c>
      <c r="B41" s="20" t="s">
        <v>22</v>
      </c>
      <c r="C41" s="27">
        <v>5499.85</v>
      </c>
      <c r="D41" s="21" t="s">
        <v>31</v>
      </c>
      <c r="E41" s="21">
        <v>14.5</v>
      </c>
    </row>
    <row r="42" spans="1:6" outlineLevel="1" collapsed="1">
      <c r="A42" s="31" t="s">
        <v>76</v>
      </c>
      <c r="B42" s="31" t="s">
        <v>76</v>
      </c>
      <c r="C42" s="33">
        <v>289.19</v>
      </c>
      <c r="D42" s="32" t="s">
        <v>6</v>
      </c>
      <c r="E42" s="32">
        <v>1</v>
      </c>
    </row>
    <row r="43" spans="1:6" hidden="1" outlineLevel="2">
      <c r="A43" s="20" t="s">
        <v>23</v>
      </c>
      <c r="B43" s="20" t="s">
        <v>23</v>
      </c>
      <c r="C43" s="27">
        <v>6990.2</v>
      </c>
      <c r="D43" s="21" t="s">
        <v>31</v>
      </c>
      <c r="E43" s="21">
        <v>10</v>
      </c>
    </row>
    <row r="44" spans="1:6" outlineLevel="1" collapsed="1">
      <c r="A44" s="31" t="s">
        <v>91</v>
      </c>
      <c r="B44" s="31" t="s">
        <v>91</v>
      </c>
      <c r="C44" s="33">
        <v>1806.32</v>
      </c>
      <c r="D44" s="32" t="s">
        <v>7</v>
      </c>
      <c r="E44" s="32">
        <v>2</v>
      </c>
    </row>
    <row r="45" spans="1:6" hidden="1" outlineLevel="2">
      <c r="A45" s="20" t="s">
        <v>24</v>
      </c>
      <c r="B45" s="20" t="s">
        <v>24</v>
      </c>
      <c r="C45" s="27">
        <v>2795.69</v>
      </c>
      <c r="D45" s="21" t="s">
        <v>31</v>
      </c>
      <c r="E45" s="21">
        <v>1</v>
      </c>
    </row>
    <row r="46" spans="1:6" outlineLevel="1" collapsed="1">
      <c r="A46" s="31" t="s">
        <v>103</v>
      </c>
      <c r="B46" s="31" t="s">
        <v>103</v>
      </c>
      <c r="C46" s="33">
        <v>1398.74</v>
      </c>
      <c r="D46" s="32" t="s">
        <v>7</v>
      </c>
      <c r="E46" s="32">
        <v>2</v>
      </c>
    </row>
    <row r="47" spans="1:6" hidden="1" outlineLevel="2">
      <c r="A47" s="20" t="s">
        <v>27</v>
      </c>
      <c r="B47" s="20" t="s">
        <v>27</v>
      </c>
      <c r="C47" s="27">
        <v>30702.400000000001</v>
      </c>
      <c r="D47" s="21" t="s">
        <v>31</v>
      </c>
      <c r="E47" s="21">
        <v>16</v>
      </c>
    </row>
    <row r="48" spans="1:6" outlineLevel="1" collapsed="1">
      <c r="A48" s="31" t="s">
        <v>104</v>
      </c>
      <c r="B48" s="31" t="s">
        <v>104</v>
      </c>
      <c r="C48" s="33">
        <v>1096.6500000000001</v>
      </c>
      <c r="D48" s="32" t="s">
        <v>7</v>
      </c>
      <c r="E48" s="32">
        <v>1</v>
      </c>
    </row>
    <row r="49" spans="1:5" hidden="1" outlineLevel="2">
      <c r="A49" s="20" t="s">
        <v>28</v>
      </c>
      <c r="B49" s="20" t="s">
        <v>28</v>
      </c>
      <c r="C49" s="27">
        <v>1018.9</v>
      </c>
      <c r="D49" s="21" t="s">
        <v>31</v>
      </c>
      <c r="E49" s="21">
        <v>1.5</v>
      </c>
    </row>
    <row r="50" spans="1:5" hidden="1" outlineLevel="1" collapsed="1">
      <c r="A50" s="20" t="s">
        <v>26</v>
      </c>
      <c r="B50" s="20"/>
      <c r="C50" s="27">
        <f>SUBTOTAL(9,C49:C49)</f>
        <v>1018.9</v>
      </c>
      <c r="D50" s="21" t="s">
        <v>31</v>
      </c>
      <c r="E50" s="21">
        <f>SUBTOTAL(9,E49:E49)</f>
        <v>1.5</v>
      </c>
    </row>
    <row r="51" spans="1:5" hidden="1" outlineLevel="2">
      <c r="A51" s="20" t="s">
        <v>29</v>
      </c>
      <c r="B51" s="20" t="s">
        <v>29</v>
      </c>
      <c r="C51" s="27">
        <v>3090</v>
      </c>
      <c r="D51" s="21" t="s">
        <v>31</v>
      </c>
      <c r="E51" s="21">
        <v>3</v>
      </c>
    </row>
    <row r="52" spans="1:5" outlineLevel="1" collapsed="1">
      <c r="A52" s="31" t="s">
        <v>69</v>
      </c>
      <c r="B52" s="31" t="s">
        <v>69</v>
      </c>
      <c r="C52" s="33">
        <v>359.2</v>
      </c>
      <c r="D52" s="32" t="s">
        <v>6</v>
      </c>
      <c r="E52" s="32">
        <v>2</v>
      </c>
    </row>
    <row r="53" spans="1:5" hidden="1" outlineLevel="2">
      <c r="A53" s="20" t="s">
        <v>30</v>
      </c>
      <c r="B53" s="20" t="s">
        <v>30</v>
      </c>
      <c r="C53" s="27">
        <v>5111.32</v>
      </c>
      <c r="D53" s="21" t="s">
        <v>7</v>
      </c>
      <c r="E53" s="21">
        <v>4</v>
      </c>
    </row>
    <row r="54" spans="1:5" outlineLevel="2">
      <c r="A54" s="31" t="s">
        <v>105</v>
      </c>
      <c r="B54" s="31" t="s">
        <v>105</v>
      </c>
      <c r="C54" s="33">
        <v>729.36</v>
      </c>
      <c r="D54" s="32" t="s">
        <v>106</v>
      </c>
      <c r="E54" s="32">
        <v>1</v>
      </c>
    </row>
    <row r="55" spans="1:5" outlineLevel="2">
      <c r="A55" s="31" t="s">
        <v>107</v>
      </c>
      <c r="B55" s="31" t="s">
        <v>107</v>
      </c>
      <c r="C55" s="33">
        <v>3352.52</v>
      </c>
      <c r="D55" s="32" t="s">
        <v>6</v>
      </c>
      <c r="E55" s="32">
        <v>4</v>
      </c>
    </row>
    <row r="56" spans="1:5" outlineLevel="2">
      <c r="A56" s="31" t="s">
        <v>108</v>
      </c>
      <c r="B56" s="31" t="s">
        <v>108</v>
      </c>
      <c r="C56" s="33">
        <v>1369.5</v>
      </c>
      <c r="D56" s="32" t="s">
        <v>6</v>
      </c>
      <c r="E56" s="32">
        <v>2</v>
      </c>
    </row>
    <row r="57" spans="1:5" outlineLevel="2">
      <c r="A57" s="31" t="s">
        <v>109</v>
      </c>
      <c r="B57" s="31" t="s">
        <v>109</v>
      </c>
      <c r="C57" s="33">
        <v>990.73</v>
      </c>
      <c r="D57" s="32" t="s">
        <v>6</v>
      </c>
      <c r="E57" s="32">
        <v>1</v>
      </c>
    </row>
    <row r="58" spans="1:5" outlineLevel="2">
      <c r="A58" s="31" t="s">
        <v>110</v>
      </c>
      <c r="B58" s="31" t="s">
        <v>110</v>
      </c>
      <c r="C58" s="33">
        <v>1214.97</v>
      </c>
      <c r="D58" s="32" t="s">
        <v>83</v>
      </c>
      <c r="E58" s="32">
        <v>1</v>
      </c>
    </row>
    <row r="59" spans="1:5" outlineLevel="2">
      <c r="A59" s="31" t="s">
        <v>67</v>
      </c>
      <c r="B59" s="31" t="s">
        <v>67</v>
      </c>
      <c r="C59" s="33">
        <v>540.28</v>
      </c>
      <c r="D59" s="32" t="s">
        <v>68</v>
      </c>
      <c r="E59" s="32">
        <v>2</v>
      </c>
    </row>
    <row r="60" spans="1:5" outlineLevel="2">
      <c r="A60" s="31" t="s">
        <v>92</v>
      </c>
      <c r="B60" s="31" t="s">
        <v>92</v>
      </c>
      <c r="C60" s="33">
        <v>154.88</v>
      </c>
      <c r="D60" s="32" t="s">
        <v>6</v>
      </c>
      <c r="E60" s="32">
        <v>1</v>
      </c>
    </row>
    <row r="61" spans="1:5" outlineLevel="2">
      <c r="A61" s="31" t="s">
        <v>82</v>
      </c>
      <c r="B61" s="31" t="s">
        <v>82</v>
      </c>
      <c r="C61" s="33">
        <v>1328.09</v>
      </c>
      <c r="D61" s="32" t="s">
        <v>6</v>
      </c>
      <c r="E61" s="32">
        <v>1</v>
      </c>
    </row>
    <row r="62" spans="1:5" outlineLevel="2">
      <c r="A62" s="31" t="s">
        <v>111</v>
      </c>
      <c r="B62" s="31" t="s">
        <v>111</v>
      </c>
      <c r="C62" s="33">
        <v>20127.72</v>
      </c>
      <c r="D62" s="32" t="s">
        <v>6</v>
      </c>
      <c r="E62" s="32">
        <v>1</v>
      </c>
    </row>
    <row r="63" spans="1:5" outlineLevel="2">
      <c r="A63" s="31" t="s">
        <v>112</v>
      </c>
      <c r="B63" s="31" t="s">
        <v>112</v>
      </c>
      <c r="C63" s="33">
        <v>895.74</v>
      </c>
      <c r="D63" s="32" t="s">
        <v>6</v>
      </c>
      <c r="E63" s="32">
        <v>2</v>
      </c>
    </row>
    <row r="64" spans="1:5" outlineLevel="2">
      <c r="A64" s="31" t="s">
        <v>93</v>
      </c>
      <c r="B64" s="31" t="s">
        <v>93</v>
      </c>
      <c r="C64" s="33">
        <v>677.52</v>
      </c>
      <c r="D64" s="32" t="s">
        <v>6</v>
      </c>
      <c r="E64" s="32">
        <v>6</v>
      </c>
    </row>
    <row r="65" spans="1:5" outlineLevel="2">
      <c r="A65" s="31" t="s">
        <v>113</v>
      </c>
      <c r="B65" s="31" t="s">
        <v>113</v>
      </c>
      <c r="C65" s="33">
        <v>2153</v>
      </c>
      <c r="D65" s="32" t="s">
        <v>114</v>
      </c>
      <c r="E65" s="32">
        <v>1</v>
      </c>
    </row>
    <row r="66" spans="1:5" outlineLevel="2">
      <c r="A66" s="31" t="s">
        <v>88</v>
      </c>
      <c r="B66" s="31" t="s">
        <v>88</v>
      </c>
      <c r="C66" s="33">
        <v>3729.18</v>
      </c>
      <c r="D66" s="32" t="s">
        <v>54</v>
      </c>
      <c r="E66" s="32">
        <v>6</v>
      </c>
    </row>
    <row r="67" spans="1:5" outlineLevel="2">
      <c r="A67" s="31" t="s">
        <v>115</v>
      </c>
      <c r="B67" s="31" t="s">
        <v>115</v>
      </c>
      <c r="C67" s="33">
        <v>5377.02</v>
      </c>
      <c r="D67" s="32" t="s">
        <v>6</v>
      </c>
      <c r="E67" s="32">
        <v>1</v>
      </c>
    </row>
    <row r="68" spans="1:5" ht="28.5">
      <c r="A68" s="9" t="s">
        <v>55</v>
      </c>
      <c r="B68" s="6" t="e">
        <f>#REF!+#REF!</f>
        <v>#REF!</v>
      </c>
      <c r="C68" s="26">
        <v>0</v>
      </c>
      <c r="D68" s="8"/>
      <c r="E68" s="7"/>
    </row>
    <row r="69" spans="1:5" ht="28.5">
      <c r="A69" s="9" t="s">
        <v>56</v>
      </c>
      <c r="B69" s="6" t="e">
        <f>SUM(#REF!)</f>
        <v>#REF!</v>
      </c>
      <c r="C69" s="26">
        <v>0</v>
      </c>
      <c r="D69" s="8"/>
      <c r="E69" s="7"/>
    </row>
    <row r="70" spans="1:5" ht="28.5">
      <c r="A70" s="9" t="s">
        <v>57</v>
      </c>
      <c r="B70" s="6" t="e">
        <f>#REF!</f>
        <v>#REF!</v>
      </c>
      <c r="C70" s="26">
        <v>0</v>
      </c>
      <c r="D70" s="8"/>
      <c r="E70" s="7"/>
    </row>
    <row r="71" spans="1:5" ht="28.5">
      <c r="A71" s="9" t="s">
        <v>58</v>
      </c>
      <c r="B71" s="6" t="e">
        <f>#REF!+#REF!</f>
        <v>#REF!</v>
      </c>
      <c r="C71" s="26">
        <f>C72</f>
        <v>2407.08</v>
      </c>
      <c r="D71" s="8"/>
      <c r="E71" s="7"/>
    </row>
    <row r="72" spans="1:5">
      <c r="A72" s="31" t="s">
        <v>94</v>
      </c>
      <c r="B72" s="31" t="s">
        <v>94</v>
      </c>
      <c r="C72" s="33">
        <v>2407.08</v>
      </c>
      <c r="D72" s="32" t="s">
        <v>6</v>
      </c>
      <c r="E72" s="32">
        <v>6</v>
      </c>
    </row>
    <row r="73" spans="1:5" ht="28.5">
      <c r="A73" s="9" t="s">
        <v>59</v>
      </c>
      <c r="B73" s="6" t="e">
        <f>#REF!</f>
        <v>#REF!</v>
      </c>
      <c r="C73" s="26">
        <v>0</v>
      </c>
      <c r="D73" s="8"/>
      <c r="E73" s="7"/>
    </row>
    <row r="74" spans="1:5" ht="28.5">
      <c r="A74" s="9" t="s">
        <v>60</v>
      </c>
      <c r="B74" s="6" t="e">
        <f>B75+#REF!</f>
        <v>#VALUE!</v>
      </c>
      <c r="C74" s="26">
        <f>C75+C76</f>
        <v>22503.190000000002</v>
      </c>
      <c r="D74" s="8"/>
      <c r="E74" s="7"/>
    </row>
    <row r="75" spans="1:5">
      <c r="A75" s="31" t="s">
        <v>95</v>
      </c>
      <c r="B75" s="31" t="s">
        <v>95</v>
      </c>
      <c r="C75" s="33">
        <v>11995.78</v>
      </c>
      <c r="D75" s="32" t="s">
        <v>5</v>
      </c>
      <c r="E75" s="32">
        <v>22214.400000000001</v>
      </c>
    </row>
    <row r="76" spans="1:5">
      <c r="A76" s="31" t="s">
        <v>89</v>
      </c>
      <c r="B76" s="31" t="s">
        <v>89</v>
      </c>
      <c r="C76" s="33">
        <v>10507.41</v>
      </c>
      <c r="D76" s="32" t="s">
        <v>5</v>
      </c>
      <c r="E76" s="32">
        <v>22214.400000000001</v>
      </c>
    </row>
    <row r="77" spans="1:5" ht="42.75">
      <c r="A77" s="9" t="s">
        <v>61</v>
      </c>
      <c r="B77" s="6" t="str">
        <f>B78</f>
        <v>Дератизация</v>
      </c>
      <c r="C77" s="26">
        <f>C78+C79</f>
        <v>7398.72</v>
      </c>
      <c r="D77" s="8"/>
      <c r="E77" s="7"/>
    </row>
    <row r="78" spans="1:5">
      <c r="A78" s="31" t="s">
        <v>62</v>
      </c>
      <c r="B78" s="31" t="s">
        <v>62</v>
      </c>
      <c r="C78" s="33">
        <v>1185.1199999999999</v>
      </c>
      <c r="D78" s="32" t="s">
        <v>5</v>
      </c>
      <c r="E78" s="32">
        <v>823</v>
      </c>
    </row>
    <row r="79" spans="1:5">
      <c r="A79" s="31" t="s">
        <v>62</v>
      </c>
      <c r="B79" s="31" t="s">
        <v>62</v>
      </c>
      <c r="C79" s="33">
        <v>6213.6</v>
      </c>
      <c r="D79" s="32" t="s">
        <v>5</v>
      </c>
      <c r="E79" s="32">
        <v>4315</v>
      </c>
    </row>
    <row r="80" spans="1:5" ht="57">
      <c r="A80" s="9" t="s">
        <v>63</v>
      </c>
      <c r="B80" s="6">
        <f>SUM(B81:B81)</f>
        <v>0</v>
      </c>
      <c r="C80" s="26">
        <f>C81+C82+C83</f>
        <v>126045.08</v>
      </c>
      <c r="D80" s="8"/>
      <c r="E80" s="7"/>
    </row>
    <row r="81" spans="1:5">
      <c r="A81" s="31" t="s">
        <v>90</v>
      </c>
      <c r="B81" s="31" t="s">
        <v>70</v>
      </c>
      <c r="C81" s="33">
        <v>62644.61</v>
      </c>
      <c r="D81" s="32" t="s">
        <v>5</v>
      </c>
      <c r="E81" s="32">
        <v>22214.400000000001</v>
      </c>
    </row>
    <row r="82" spans="1:5">
      <c r="A82" s="31" t="s">
        <v>96</v>
      </c>
      <c r="B82" s="31" t="s">
        <v>97</v>
      </c>
      <c r="C82" s="33">
        <v>62645.18</v>
      </c>
      <c r="D82" s="32" t="s">
        <v>5</v>
      </c>
      <c r="E82" s="32">
        <v>22214.6</v>
      </c>
    </row>
    <row r="83" spans="1:5">
      <c r="A83" s="31" t="s">
        <v>64</v>
      </c>
      <c r="B83" s="31" t="s">
        <v>65</v>
      </c>
      <c r="C83" s="33">
        <v>755.29</v>
      </c>
      <c r="D83" s="32" t="s">
        <v>5</v>
      </c>
      <c r="E83" s="32">
        <v>44428.800000000003</v>
      </c>
    </row>
    <row r="84" spans="1:5">
      <c r="A84" s="9" t="s">
        <v>66</v>
      </c>
      <c r="B84" s="6">
        <f>B85</f>
        <v>4067.7966101694919</v>
      </c>
      <c r="C84" s="26">
        <f>C85</f>
        <v>4800</v>
      </c>
      <c r="D84" s="8"/>
      <c r="E84" s="7"/>
    </row>
    <row r="85" spans="1:5" ht="30">
      <c r="A85" s="14" t="s">
        <v>9</v>
      </c>
      <c r="B85" s="10">
        <f>C85/1.18</f>
        <v>4067.7966101694919</v>
      </c>
      <c r="C85" s="29">
        <f>E85*5*12</f>
        <v>4800</v>
      </c>
      <c r="D85" s="15" t="s">
        <v>8</v>
      </c>
      <c r="E85" s="11">
        <v>80</v>
      </c>
    </row>
    <row r="86" spans="1:5">
      <c r="A86" s="5" t="s">
        <v>32</v>
      </c>
      <c r="B86" s="16" t="e">
        <f>B12+B15+B18+B30+B37+B68+B69+B70+B71+B73+B74+B77+B80+B84</f>
        <v>#REF!</v>
      </c>
      <c r="C86" s="26">
        <f>C12+C15+C18+C22+C31+C37+C68+C69+C70+C71+C73+C74+C77+C80+C84</f>
        <v>528298.27</v>
      </c>
      <c r="D86" s="17"/>
      <c r="E86" s="7"/>
    </row>
    <row r="87" spans="1:5">
      <c r="A87" s="5" t="s">
        <v>33</v>
      </c>
      <c r="B87" s="18"/>
      <c r="C87" s="26">
        <f>C86*1.18</f>
        <v>623391.95860000001</v>
      </c>
      <c r="D87" s="8"/>
      <c r="E87" s="7"/>
    </row>
    <row r="88" spans="1:5">
      <c r="A88" s="5" t="s">
        <v>73</v>
      </c>
      <c r="B88" s="18"/>
      <c r="C88" s="26">
        <f>C4+C5+C8-C87</f>
        <v>509244.75139999995</v>
      </c>
      <c r="D88" s="8"/>
      <c r="E88" s="7"/>
    </row>
    <row r="89" spans="1:5" ht="28.5">
      <c r="A89" s="9" t="s">
        <v>74</v>
      </c>
      <c r="B89" s="18"/>
      <c r="C89" s="26">
        <f>C88+C7</f>
        <v>438164.5713999999</v>
      </c>
      <c r="D89" s="48"/>
      <c r="E89" s="45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2018-03-21T03:42:02Z</cp:lastPrinted>
  <dcterms:created xsi:type="dcterms:W3CDTF">2016-03-18T02:51:51Z</dcterms:created>
  <dcterms:modified xsi:type="dcterms:W3CDTF">2018-03-21T03:42:42Z</dcterms:modified>
</cp:coreProperties>
</file>