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Лист1!$A$1:$E$65</definedName>
  </definedNames>
  <calcPr calcId="124519"/>
</workbook>
</file>

<file path=xl/calcChain.xml><?xml version="1.0" encoding="utf-8"?>
<calcChain xmlns="http://schemas.openxmlformats.org/spreadsheetml/2006/main">
  <c r="C8" i="1"/>
  <c r="C53"/>
  <c r="C50"/>
  <c r="C47"/>
  <c r="C44"/>
  <c r="C34"/>
  <c r="C30"/>
  <c r="C23"/>
  <c r="C20"/>
  <c r="C17"/>
  <c r="C14"/>
  <c r="C62" s="1"/>
  <c r="C63" s="1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69"/>
  <c r="E69"/>
  <c r="C59" i="1"/>
  <c r="C11" l="1"/>
  <c r="C9" s="1"/>
  <c r="C12" s="1"/>
  <c r="C64" l="1"/>
  <c r="C65" s="1"/>
  <c r="B34"/>
  <c r="B53"/>
  <c r="B43"/>
  <c r="B41"/>
  <c r="B40" l="1"/>
  <c r="B59"/>
  <c r="B50"/>
  <c r="B47"/>
  <c r="B44"/>
  <c r="B42"/>
  <c r="B20"/>
  <c r="B17"/>
  <c r="B14"/>
  <c r="B62" l="1"/>
</calcChain>
</file>

<file path=xl/sharedStrings.xml><?xml version="1.0" encoding="utf-8"?>
<sst xmlns="http://schemas.openxmlformats.org/spreadsheetml/2006/main" count="269" uniqueCount="129">
  <si>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</si>
  <si>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</si>
  <si>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</si>
  <si>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</si>
  <si>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</si>
  <si>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</si>
  <si>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</si>
  <si>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</si>
  <si>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</si>
  <si>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</si>
  <si>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</si>
  <si>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</si>
  <si>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</si>
  <si>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</si>
  <si>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</si>
  <si>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</si>
  <si>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</si>
  <si>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</si>
  <si>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</si>
  <si>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</si>
  <si>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</si>
  <si>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</si>
  <si>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</si>
  <si>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</si>
  <si>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</si>
  <si>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</si>
  <si>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</si>
  <si>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</si>
  <si>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</si>
  <si>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</si>
  <si>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</si>
  <si>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осмотр подвала</t>
  </si>
  <si>
    <t>раз</t>
  </si>
  <si>
    <t>Адрес: ул. Селенгинская, д. 15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</si>
  <si>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</si>
  <si>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</si>
  <si>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Смена труб ППР д. 20 (без сварочных работ/ХВС,ГВС)</t>
  </si>
  <si>
    <t>Устранение свищей хомутами</t>
  </si>
  <si>
    <t>замена эл. лампочки накаливания</t>
  </si>
  <si>
    <t>Дератизация</t>
  </si>
  <si>
    <t>1.Расходы по снятию показаний с ИПУ по электроэнергии</t>
  </si>
  <si>
    <t>кол-во показаний</t>
  </si>
  <si>
    <t>Кредитный дом</t>
  </si>
  <si>
    <t>Старшие по дому</t>
  </si>
  <si>
    <t>Общий итог</t>
  </si>
  <si>
    <t>удаление снега и сосулек с кровель жилых домов Итог</t>
  </si>
  <si>
    <t>удаление снега и сосулек с кровель жилых домов</t>
  </si>
  <si>
    <t>отключение отопления Итог</t>
  </si>
  <si>
    <t>1 дом</t>
  </si>
  <si>
    <t>отключение отопления</t>
  </si>
  <si>
    <t>осмотр подвала Итог</t>
  </si>
  <si>
    <t>обивка дверей железом Итог</t>
  </si>
  <si>
    <t>обивка дверей железом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</si>
  <si>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</si>
  <si>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</si>
  <si>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</si>
  <si>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</si>
  <si>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</si>
  <si>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</si>
  <si>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</si>
  <si>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</si>
  <si>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</si>
  <si>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</si>
  <si>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</si>
  <si>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</si>
  <si>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</si>
  <si>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</si>
  <si>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</si>
  <si>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</si>
  <si>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</si>
  <si>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</si>
  <si>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</si>
  <si>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</si>
  <si>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</si>
  <si>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</si>
  <si>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</si>
  <si>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</si>
  <si>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</si>
  <si>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</si>
  <si>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</si>
  <si>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</si>
  <si>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</si>
  <si>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</si>
  <si>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</si>
  <si>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</si>
  <si>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</si>
  <si>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</si>
  <si>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</si>
  <si>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</si>
  <si>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ППР д. 20 (без сварочных работ/ХВС,ГВС) Итог</t>
  </si>
  <si>
    <t>Рассада цветов Итог</t>
  </si>
  <si>
    <t>Рассада цветов</t>
  </si>
  <si>
    <t>Подключение системы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</si>
  <si>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</si>
  <si>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</si>
  <si>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</si>
  <si>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</si>
  <si>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</si>
  <si>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</si>
  <si>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</si>
  <si>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</si>
  <si>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</si>
  <si>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</si>
  <si>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</si>
  <si>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</si>
  <si>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</si>
  <si>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</si>
  <si>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</si>
  <si>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</si>
  <si>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</si>
  <si>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</si>
  <si>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</si>
  <si>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</si>
  <si>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</si>
  <si>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</si>
  <si>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</si>
  <si>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СЕЛЕНГИНСКАЯ ул. д.15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</si>
  <si>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</si>
  <si>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</si>
  <si>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</si>
  <si>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</si>
  <si>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</si>
  <si>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</si>
  <si>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</si>
  <si>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</si>
  <si>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</si>
  <si>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</si>
  <si>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Дебиторская задолженность (переплата) на 31.12.2018 г.</t>
  </si>
  <si>
    <t>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</si>
</sst>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4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vertical="center"/>
    </xf>
    <xf numFmtId="0" fontId="2" fillId="0" borderId="2" xfId="3" applyNumberFormat="1" applyFont="1" applyFill="1" applyBorder="1" applyAlignment="1">
      <alignment horizontal="center" vertical="center"/>
    </xf>
    <xf numFmtId="0" fontId="0" fillId="0" borderId="0" xfId="0"/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43" fontId="10" fillId="0" borderId="2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5" workbookViewId="0">
      <selection activeCell="A38" sqref="A38:XFD38"/>
    </sheetView>
  </sheetViews>
  <sheetFormatPr defaultRowHeight="15" outlineLevelRow="2"/>
  <cols>
    <col min="1" max="1" width="64.7109375" style="17" customWidth="1"/>
    <col min="2" max="2" width="15.5703125" style="2" hidden="1" customWidth="1"/>
    <col min="3" max="3" width="20.42578125" style="26" customWidth="1"/>
    <col min="4" max="4" width="12.140625" style="4" customWidth="1"/>
    <col min="5" max="5" width="15.85546875" style="3" customWidth="1"/>
    <col min="6" max="6" width="0" style="1" hidden="1" customWidth="1"/>
    <col min="7" max="16384" width="9.140625" style="1"/>
  </cols>
  <sheetData>
    <row r="1" spans="1:5" s="20" customFormat="1" ht="66.75" customHeight="1">
      <c r="A1" s="56" t="s">
        <v>8</v>
      </c>
      <c r="B1" s="56"/>
      <c r="C1" s="56"/>
      <c r="D1" s="56"/>
      <c r="E1" s="56"/>
    </row>
    <row r="2" spans="1:5" s="20" customFormat="1" ht="15.75">
      <c r="A2" s="21" t="s">
        <v>33</v>
      </c>
      <c r="B2" s="22" t="s">
        <v>28</v>
      </c>
      <c r="C2" s="58" t="s">
        <v>118</v>
      </c>
      <c r="D2" s="58"/>
      <c r="E2" s="23"/>
    </row>
    <row r="3" spans="1:5" ht="57">
      <c r="A3" s="27" t="s">
        <v>3</v>
      </c>
      <c r="B3" s="28" t="s">
        <v>0</v>
      </c>
      <c r="C3" s="29" t="s">
        <v>29</v>
      </c>
      <c r="D3" s="30" t="s">
        <v>1</v>
      </c>
      <c r="E3" s="55" t="s">
        <v>2</v>
      </c>
    </row>
    <row r="4" spans="1:5">
      <c r="A4" s="27" t="s">
        <v>119</v>
      </c>
      <c r="B4" s="28"/>
      <c r="C4" s="29">
        <v>386348.07739999995</v>
      </c>
      <c r="D4" s="30"/>
      <c r="E4" s="31"/>
    </row>
    <row r="5" spans="1:5">
      <c r="A5" s="59" t="s">
        <v>126</v>
      </c>
      <c r="B5" s="60"/>
      <c r="C5" s="60"/>
      <c r="D5" s="60"/>
      <c r="E5" s="61"/>
    </row>
    <row r="6" spans="1:5">
      <c r="A6" s="27" t="s">
        <v>120</v>
      </c>
      <c r="B6" s="28"/>
      <c r="C6" s="29">
        <v>331549.14</v>
      </c>
      <c r="D6" s="30"/>
      <c r="E6" s="31"/>
    </row>
    <row r="7" spans="1:5">
      <c r="A7" s="27" t="s">
        <v>121</v>
      </c>
      <c r="B7" s="28"/>
      <c r="C7" s="29">
        <v>313265.38</v>
      </c>
      <c r="D7" s="30"/>
      <c r="E7" s="31"/>
    </row>
    <row r="8" spans="1:5">
      <c r="A8" s="27" t="s">
        <v>127</v>
      </c>
      <c r="B8" s="28"/>
      <c r="C8" s="29">
        <f>C7-C6</f>
        <v>-18283.760000000009</v>
      </c>
      <c r="D8" s="30"/>
      <c r="E8" s="31"/>
    </row>
    <row r="9" spans="1:5">
      <c r="A9" s="27" t="s">
        <v>9</v>
      </c>
      <c r="B9" s="28"/>
      <c r="C9" s="29">
        <f>C11+C10</f>
        <v>88282.099999999991</v>
      </c>
      <c r="D9" s="30"/>
      <c r="E9" s="31"/>
    </row>
    <row r="10" spans="1:5">
      <c r="A10" s="39" t="s">
        <v>42</v>
      </c>
      <c r="B10" s="40"/>
      <c r="C10" s="37">
        <v>78124.34</v>
      </c>
      <c r="D10" s="30"/>
      <c r="E10" s="35"/>
    </row>
    <row r="11" spans="1:5">
      <c r="A11" s="39" t="s">
        <v>10</v>
      </c>
      <c r="B11" s="40"/>
      <c r="C11" s="37">
        <f>450*12+396.48*12</f>
        <v>10157.76</v>
      </c>
      <c r="D11" s="30"/>
      <c r="E11" s="35"/>
    </row>
    <row r="12" spans="1:5">
      <c r="A12" s="32" t="s">
        <v>122</v>
      </c>
      <c r="B12" s="33"/>
      <c r="C12" s="36">
        <f>C6+C9</f>
        <v>419831.24</v>
      </c>
      <c r="D12" s="34"/>
      <c r="E12" s="35"/>
    </row>
    <row r="13" spans="1:5">
      <c r="A13" s="57" t="s">
        <v>11</v>
      </c>
      <c r="B13" s="57"/>
      <c r="C13" s="57"/>
      <c r="D13" s="57"/>
      <c r="E13" s="57"/>
    </row>
    <row r="14" spans="1:5" ht="15.75" thickBot="1">
      <c r="A14" s="9" t="s">
        <v>12</v>
      </c>
      <c r="B14" s="6" t="e">
        <f>#REF!</f>
        <v>#REF!</v>
      </c>
      <c r="C14" s="24">
        <f>C15+C16</f>
        <v>57152.19</v>
      </c>
      <c r="D14" s="8"/>
      <c r="E14" s="7"/>
    </row>
    <row r="15" spans="1:5" s="50" customFormat="1" ht="15.75" outlineLevel="2" thickBot="1">
      <c r="A15" s="44" t="s">
        <v>69</v>
      </c>
      <c r="B15" s="44" t="s">
        <v>68</v>
      </c>
      <c r="C15" s="44">
        <v>29582.84</v>
      </c>
      <c r="D15" s="54" t="s">
        <v>5</v>
      </c>
      <c r="E15" s="54">
        <v>7744.2</v>
      </c>
    </row>
    <row r="16" spans="1:5" s="50" customFormat="1" ht="15.75" outlineLevel="2" thickBot="1">
      <c r="A16" s="44" t="s">
        <v>66</v>
      </c>
      <c r="B16" s="44" t="s">
        <v>65</v>
      </c>
      <c r="C16" s="44">
        <v>27569.35</v>
      </c>
      <c r="D16" s="54" t="s">
        <v>5</v>
      </c>
      <c r="E16" s="54">
        <v>7744.2</v>
      </c>
    </row>
    <row r="17" spans="1:5" ht="29.25" thickBot="1">
      <c r="A17" s="9" t="s">
        <v>13</v>
      </c>
      <c r="B17" s="6" t="str">
        <f>B19</f>
        <v>Уборка МОП 3,4 кв. 2018г. К=0,8</v>
      </c>
      <c r="C17" s="24">
        <f>C19+C18</f>
        <v>22148.400000000001</v>
      </c>
      <c r="D17" s="8"/>
      <c r="E17" s="7"/>
    </row>
    <row r="18" spans="1:5" s="50" customFormat="1" ht="15.75" outlineLevel="2" thickBot="1">
      <c r="A18" s="44" t="s">
        <v>78</v>
      </c>
      <c r="B18" s="44" t="s">
        <v>78</v>
      </c>
      <c r="C18" s="44">
        <v>9602.82</v>
      </c>
      <c r="D18" s="54" t="s">
        <v>5</v>
      </c>
      <c r="E18" s="54">
        <v>7744.2</v>
      </c>
    </row>
    <row r="19" spans="1:5" s="50" customFormat="1" ht="15.75" outlineLevel="2" thickBot="1">
      <c r="A19" s="44" t="s">
        <v>76</v>
      </c>
      <c r="B19" s="44" t="s">
        <v>76</v>
      </c>
      <c r="C19" s="44">
        <v>12545.58</v>
      </c>
      <c r="D19" s="54" t="s">
        <v>5</v>
      </c>
      <c r="E19" s="54">
        <v>7744.2</v>
      </c>
    </row>
    <row r="20" spans="1:5" ht="15.75" thickBot="1">
      <c r="A20" s="9" t="s">
        <v>14</v>
      </c>
      <c r="B20" s="10" t="e">
        <f>B21+B22</f>
        <v>#VALUE!</v>
      </c>
      <c r="C20" s="24">
        <f>C21+C22</f>
        <v>23725.8</v>
      </c>
      <c r="D20" s="11"/>
      <c r="E20" s="12"/>
    </row>
    <row r="21" spans="1:5" s="50" customFormat="1" ht="15.75" outlineLevel="2" thickBot="1">
      <c r="A21" s="44" t="s">
        <v>111</v>
      </c>
      <c r="B21" s="44" t="s">
        <v>111</v>
      </c>
      <c r="C21" s="44">
        <v>12912</v>
      </c>
      <c r="D21" s="54" t="s">
        <v>15</v>
      </c>
      <c r="E21" s="54">
        <v>240</v>
      </c>
    </row>
    <row r="22" spans="1:5" s="50" customFormat="1" ht="15.75" outlineLevel="2" thickBot="1">
      <c r="A22" s="44" t="s">
        <v>109</v>
      </c>
      <c r="B22" s="44" t="s">
        <v>109</v>
      </c>
      <c r="C22" s="44">
        <v>10813.8</v>
      </c>
      <c r="D22" s="54" t="s">
        <v>15</v>
      </c>
      <c r="E22" s="54">
        <v>201</v>
      </c>
    </row>
    <row r="23" spans="1:5" ht="43.5" thickBot="1">
      <c r="A23" s="9" t="s">
        <v>16</v>
      </c>
      <c r="B23" s="6"/>
      <c r="C23" s="24">
        <f>SUM(C24:C29)</f>
        <v>10810.920000000002</v>
      </c>
      <c r="D23" s="8"/>
      <c r="E23" s="7"/>
    </row>
    <row r="24" spans="1:5" s="50" customFormat="1" ht="15.75" outlineLevel="2" thickBot="1">
      <c r="A24" s="44" t="s">
        <v>107</v>
      </c>
      <c r="B24" s="44" t="s">
        <v>107</v>
      </c>
      <c r="C24" s="44">
        <v>619.54</v>
      </c>
      <c r="D24" s="54" t="s">
        <v>5</v>
      </c>
      <c r="E24" s="54">
        <v>7744.2</v>
      </c>
    </row>
    <row r="25" spans="1:5" s="50" customFormat="1" ht="15.75" outlineLevel="2" thickBot="1">
      <c r="A25" s="44" t="s">
        <v>105</v>
      </c>
      <c r="B25" s="44" t="s">
        <v>104</v>
      </c>
      <c r="C25" s="44">
        <v>696.98</v>
      </c>
      <c r="D25" s="54" t="s">
        <v>5</v>
      </c>
      <c r="E25" s="54">
        <v>7744.2</v>
      </c>
    </row>
    <row r="26" spans="1:5" s="50" customFormat="1" ht="15.75" outlineLevel="2" thickBot="1">
      <c r="A26" s="44" t="s">
        <v>62</v>
      </c>
      <c r="B26" s="44" t="s">
        <v>62</v>
      </c>
      <c r="C26" s="44">
        <v>588.55999999999995</v>
      </c>
      <c r="D26" s="54" t="s">
        <v>5</v>
      </c>
      <c r="E26" s="54">
        <v>7744.2</v>
      </c>
    </row>
    <row r="27" spans="1:5" s="50" customFormat="1" ht="15.75" outlineLevel="2" thickBot="1">
      <c r="A27" s="44" t="s">
        <v>60</v>
      </c>
      <c r="B27" s="44" t="s">
        <v>59</v>
      </c>
      <c r="C27" s="44">
        <v>619.54</v>
      </c>
      <c r="D27" s="54" t="s">
        <v>5</v>
      </c>
      <c r="E27" s="54">
        <v>7744.2</v>
      </c>
    </row>
    <row r="28" spans="1:5" s="50" customFormat="1" ht="15.75" outlineLevel="2" thickBot="1">
      <c r="A28" s="44" t="s">
        <v>34</v>
      </c>
      <c r="B28" s="44" t="s">
        <v>35</v>
      </c>
      <c r="C28" s="44">
        <v>5885.6</v>
      </c>
      <c r="D28" s="54" t="s">
        <v>5</v>
      </c>
      <c r="E28" s="54">
        <v>7744.2</v>
      </c>
    </row>
    <row r="29" spans="1:5" s="50" customFormat="1" ht="15.75" outlineLevel="2" thickBot="1">
      <c r="A29" s="44" t="s">
        <v>56</v>
      </c>
      <c r="B29" s="44" t="s">
        <v>55</v>
      </c>
      <c r="C29" s="44">
        <v>2400.6999999999998</v>
      </c>
      <c r="D29" s="54" t="s">
        <v>5</v>
      </c>
      <c r="E29" s="54">
        <v>7744.2</v>
      </c>
    </row>
    <row r="30" spans="1:5" ht="43.5" outlineLevel="1" thickBot="1">
      <c r="A30" s="9" t="s">
        <v>17</v>
      </c>
      <c r="B30" s="18"/>
      <c r="C30" s="25">
        <f>SUM(C31:C33)</f>
        <v>2148.54</v>
      </c>
      <c r="D30" s="19"/>
      <c r="E30" s="19"/>
    </row>
    <row r="31" spans="1:5" s="50" customFormat="1" ht="15.75" outlineLevel="2" thickBot="1">
      <c r="A31" s="44" t="s">
        <v>101</v>
      </c>
      <c r="B31" s="44" t="s">
        <v>100</v>
      </c>
      <c r="C31" s="44">
        <v>431.2</v>
      </c>
      <c r="D31" s="54" t="s">
        <v>6</v>
      </c>
      <c r="E31" s="54">
        <v>2</v>
      </c>
    </row>
    <row r="32" spans="1:5" s="50" customFormat="1" ht="15.75" outlineLevel="2" thickBot="1">
      <c r="A32" s="44" t="s">
        <v>38</v>
      </c>
      <c r="B32" s="44" t="s">
        <v>38</v>
      </c>
      <c r="C32" s="44">
        <v>260.79000000000002</v>
      </c>
      <c r="D32" s="54" t="s">
        <v>6</v>
      </c>
      <c r="E32" s="54">
        <v>3</v>
      </c>
    </row>
    <row r="33" spans="1:6" s="50" customFormat="1" ht="15.75" outlineLevel="2" thickBot="1">
      <c r="A33" s="44" t="s">
        <v>52</v>
      </c>
      <c r="B33" s="44" t="s">
        <v>52</v>
      </c>
      <c r="C33" s="44">
        <v>1456.55</v>
      </c>
      <c r="D33" s="54" t="s">
        <v>6</v>
      </c>
      <c r="E33" s="54">
        <v>0.5</v>
      </c>
    </row>
    <row r="34" spans="1:6" ht="43.5" thickBot="1">
      <c r="A34" s="9" t="s">
        <v>18</v>
      </c>
      <c r="B34" s="6">
        <f>SUM(B35:B39)</f>
        <v>0</v>
      </c>
      <c r="C34" s="24">
        <f>SUM(C35:C39)</f>
        <v>3775.79</v>
      </c>
      <c r="D34" s="8"/>
      <c r="E34" s="7"/>
      <c r="F34" s="13" t="s">
        <v>4</v>
      </c>
    </row>
    <row r="35" spans="1:6" s="50" customFormat="1" ht="15.75" outlineLevel="2" thickBot="1">
      <c r="A35" s="44" t="s">
        <v>30</v>
      </c>
      <c r="B35" s="44" t="s">
        <v>30</v>
      </c>
      <c r="C35" s="44">
        <v>289.19</v>
      </c>
      <c r="D35" s="54" t="s">
        <v>6</v>
      </c>
      <c r="E35" s="54">
        <v>1</v>
      </c>
    </row>
    <row r="36" spans="1:6" s="50" customFormat="1" ht="15.75" outlineLevel="2" thickBot="1">
      <c r="A36" s="44" t="s">
        <v>36</v>
      </c>
      <c r="B36" s="44" t="s">
        <v>36</v>
      </c>
      <c r="C36" s="44">
        <v>1398.74</v>
      </c>
      <c r="D36" s="54" t="s">
        <v>7</v>
      </c>
      <c r="E36" s="54">
        <v>2</v>
      </c>
    </row>
    <row r="37" spans="1:6" s="50" customFormat="1" ht="15.75" outlineLevel="2" thickBot="1">
      <c r="A37" s="44" t="s">
        <v>37</v>
      </c>
      <c r="B37" s="44" t="s">
        <v>37</v>
      </c>
      <c r="C37" s="44">
        <v>538.79999999999995</v>
      </c>
      <c r="D37" s="54" t="s">
        <v>6</v>
      </c>
      <c r="E37" s="54">
        <v>3</v>
      </c>
    </row>
    <row r="38" spans="1:6" s="50" customFormat="1" ht="15.75" outlineLevel="2" thickBot="1">
      <c r="A38" s="44" t="s">
        <v>49</v>
      </c>
      <c r="B38" s="44" t="s">
        <v>49</v>
      </c>
      <c r="C38" s="44">
        <v>932.54</v>
      </c>
      <c r="D38" s="54" t="s">
        <v>48</v>
      </c>
      <c r="E38" s="54">
        <v>1</v>
      </c>
    </row>
    <row r="39" spans="1:6" s="50" customFormat="1" ht="15.75" outlineLevel="2" thickBot="1">
      <c r="A39" s="44" t="s">
        <v>46</v>
      </c>
      <c r="B39" s="44" t="s">
        <v>46</v>
      </c>
      <c r="C39" s="44">
        <v>616.52</v>
      </c>
      <c r="D39" s="54" t="s">
        <v>6</v>
      </c>
      <c r="E39" s="54">
        <v>1</v>
      </c>
    </row>
    <row r="40" spans="1:6" ht="28.5">
      <c r="A40" s="9" t="s">
        <v>19</v>
      </c>
      <c r="B40" s="6" t="e">
        <f>#REF!+#REF!</f>
        <v>#REF!</v>
      </c>
      <c r="C40" s="24">
        <v>0</v>
      </c>
      <c r="D40" s="8"/>
      <c r="E40" s="7"/>
    </row>
    <row r="41" spans="1:6" ht="28.5">
      <c r="A41" s="9" t="s">
        <v>20</v>
      </c>
      <c r="B41" s="6" t="e">
        <f>SUM(#REF!)</f>
        <v>#REF!</v>
      </c>
      <c r="C41" s="24">
        <v>0</v>
      </c>
      <c r="D41" s="8"/>
      <c r="E41" s="7"/>
    </row>
    <row r="42" spans="1:6" ht="28.5">
      <c r="A42" s="9" t="s">
        <v>21</v>
      </c>
      <c r="B42" s="6" t="e">
        <f>#REF!</f>
        <v>#REF!</v>
      </c>
      <c r="C42" s="24">
        <v>0</v>
      </c>
      <c r="D42" s="8"/>
      <c r="E42" s="7"/>
    </row>
    <row r="43" spans="1:6" ht="28.5">
      <c r="A43" s="9" t="s">
        <v>22</v>
      </c>
      <c r="B43" s="6" t="e">
        <f>#REF!+#REF!</f>
        <v>#REF!</v>
      </c>
      <c r="C43" s="24">
        <v>0</v>
      </c>
      <c r="D43" s="8"/>
      <c r="E43" s="7"/>
    </row>
    <row r="44" spans="1:6" ht="29.25" thickBot="1">
      <c r="A44" s="9" t="s">
        <v>23</v>
      </c>
      <c r="B44" s="6" t="e">
        <f>#REF!</f>
        <v>#REF!</v>
      </c>
      <c r="C44" s="24">
        <f>C45+C46</f>
        <v>3097.6800000000003</v>
      </c>
      <c r="D44" s="8"/>
      <c r="E44" s="7"/>
    </row>
    <row r="45" spans="1:6" s="50" customFormat="1" ht="15.75" outlineLevel="2" thickBot="1">
      <c r="A45" s="44" t="s">
        <v>84</v>
      </c>
      <c r="B45" s="44" t="s">
        <v>83</v>
      </c>
      <c r="C45" s="44">
        <v>1471.4</v>
      </c>
      <c r="D45" s="54" t="s">
        <v>5</v>
      </c>
      <c r="E45" s="54">
        <v>7744.2</v>
      </c>
    </row>
    <row r="46" spans="1:6" s="50" customFormat="1" ht="15.75" outlineLevel="2" thickBot="1">
      <c r="A46" s="44" t="s">
        <v>81</v>
      </c>
      <c r="B46" s="44" t="s">
        <v>80</v>
      </c>
      <c r="C46" s="44">
        <v>1626.28</v>
      </c>
      <c r="D46" s="54" t="s">
        <v>5</v>
      </c>
      <c r="E46" s="54">
        <v>7744.2</v>
      </c>
    </row>
    <row r="47" spans="1:6" ht="29.25" thickBot="1">
      <c r="A47" s="9" t="s">
        <v>24</v>
      </c>
      <c r="B47" s="6" t="e">
        <f>B48+#REF!</f>
        <v>#VALUE!</v>
      </c>
      <c r="C47" s="24">
        <f>C48+C49</f>
        <v>8929.07</v>
      </c>
      <c r="D47" s="8"/>
      <c r="E47" s="7"/>
    </row>
    <row r="48" spans="1:6" s="50" customFormat="1" ht="15.75" outlineLevel="2" thickBot="1">
      <c r="A48" s="44" t="s">
        <v>88</v>
      </c>
      <c r="B48" s="44" t="s">
        <v>88</v>
      </c>
      <c r="C48" s="44">
        <v>3663.01</v>
      </c>
      <c r="D48" s="54" t="s">
        <v>5</v>
      </c>
      <c r="E48" s="54">
        <v>7744.2</v>
      </c>
    </row>
    <row r="49" spans="1:5" s="50" customFormat="1" ht="15.75" outlineLevel="2" thickBot="1">
      <c r="A49" s="44" t="s">
        <v>86</v>
      </c>
      <c r="B49" s="44" t="s">
        <v>86</v>
      </c>
      <c r="C49" s="44">
        <v>5266.06</v>
      </c>
      <c r="D49" s="54" t="s">
        <v>5</v>
      </c>
      <c r="E49" s="54">
        <v>7744.2</v>
      </c>
    </row>
    <row r="50" spans="1:5" ht="43.5" thickBot="1">
      <c r="A50" s="9" t="s">
        <v>25</v>
      </c>
      <c r="B50" s="6" t="e">
        <f>#REF!</f>
        <v>#REF!</v>
      </c>
      <c r="C50" s="24">
        <f>C52+C51</f>
        <v>855.36</v>
      </c>
      <c r="D50" s="8"/>
      <c r="E50" s="7"/>
    </row>
    <row r="51" spans="1:5" s="50" customFormat="1" ht="15.75" outlineLevel="2" thickBot="1">
      <c r="A51" s="44" t="s">
        <v>39</v>
      </c>
      <c r="B51" s="44" t="s">
        <v>39</v>
      </c>
      <c r="C51" s="44">
        <v>427.68</v>
      </c>
      <c r="D51" s="54" t="s">
        <v>5</v>
      </c>
      <c r="E51" s="54">
        <v>297</v>
      </c>
    </row>
    <row r="52" spans="1:5" s="50" customFormat="1" ht="15.75" outlineLevel="2" thickBot="1">
      <c r="A52" s="44" t="s">
        <v>39</v>
      </c>
      <c r="B52" s="44" t="s">
        <v>39</v>
      </c>
      <c r="C52" s="44">
        <v>427.68</v>
      </c>
      <c r="D52" s="54" t="s">
        <v>5</v>
      </c>
      <c r="E52" s="54">
        <v>297</v>
      </c>
    </row>
    <row r="53" spans="1:5" ht="57.75" thickBot="1">
      <c r="A53" s="9" t="s">
        <v>26</v>
      </c>
      <c r="B53" s="6">
        <f>SUM(B55:B55)</f>
        <v>0</v>
      </c>
      <c r="C53" s="24">
        <f>SUM(C54:C58)</f>
        <v>41624.959999999999</v>
      </c>
      <c r="D53" s="8"/>
      <c r="E53" s="7"/>
    </row>
    <row r="54" spans="1:5" s="50" customFormat="1" ht="15.75" outlineLevel="2" thickBot="1">
      <c r="A54" s="44" t="s">
        <v>98</v>
      </c>
      <c r="B54" s="44" t="s">
        <v>97</v>
      </c>
      <c r="C54" s="44">
        <v>131.65</v>
      </c>
      <c r="D54" s="54" t="s">
        <v>5</v>
      </c>
      <c r="E54" s="54">
        <v>7744.2</v>
      </c>
    </row>
    <row r="55" spans="1:5" s="50" customFormat="1" ht="15.75" outlineLevel="2" thickBot="1">
      <c r="A55" s="44" t="s">
        <v>95</v>
      </c>
      <c r="B55" s="44" t="s">
        <v>94</v>
      </c>
      <c r="C55" s="44">
        <v>131.65</v>
      </c>
      <c r="D55" s="54" t="s">
        <v>5</v>
      </c>
      <c r="E55" s="54">
        <v>7744.2</v>
      </c>
    </row>
    <row r="56" spans="1:5" s="50" customFormat="1" ht="15.75" outlineLevel="2" thickBot="1">
      <c r="A56" s="44" t="s">
        <v>91</v>
      </c>
      <c r="B56" s="44" t="s">
        <v>91</v>
      </c>
      <c r="C56" s="44">
        <v>240</v>
      </c>
      <c r="D56" s="54" t="s">
        <v>6</v>
      </c>
      <c r="E56" s="54">
        <v>6</v>
      </c>
    </row>
    <row r="57" spans="1:5" s="50" customFormat="1" ht="15.75" outlineLevel="2" thickBot="1">
      <c r="A57" s="44" t="s">
        <v>74</v>
      </c>
      <c r="B57" s="44" t="s">
        <v>73</v>
      </c>
      <c r="C57" s="44">
        <v>21838.62</v>
      </c>
      <c r="D57" s="54" t="s">
        <v>5</v>
      </c>
      <c r="E57" s="54">
        <v>7744.2</v>
      </c>
    </row>
    <row r="58" spans="1:5" s="50" customFormat="1" ht="15.75" outlineLevel="2" thickBot="1">
      <c r="A58" s="44" t="s">
        <v>71</v>
      </c>
      <c r="B58" s="44" t="s">
        <v>71</v>
      </c>
      <c r="C58" s="44">
        <v>19283.04</v>
      </c>
      <c r="D58" s="54" t="s">
        <v>5</v>
      </c>
      <c r="E58" s="54">
        <v>7744.2</v>
      </c>
    </row>
    <row r="59" spans="1:5">
      <c r="A59" s="9" t="s">
        <v>27</v>
      </c>
      <c r="B59" s="6" t="e">
        <f>#REF!</f>
        <v>#REF!</v>
      </c>
      <c r="C59" s="24">
        <f>C60+C61</f>
        <v>23679.22</v>
      </c>
      <c r="D59" s="8"/>
      <c r="E59" s="7"/>
    </row>
    <row r="60" spans="1:5" ht="30">
      <c r="A60" s="51" t="s">
        <v>40</v>
      </c>
      <c r="B60" s="6"/>
      <c r="C60" s="41">
        <v>0</v>
      </c>
      <c r="D60" s="52" t="s">
        <v>41</v>
      </c>
      <c r="E60" s="42">
        <v>0</v>
      </c>
    </row>
    <row r="61" spans="1:5">
      <c r="A61" s="50" t="s">
        <v>43</v>
      </c>
      <c r="B61" s="6"/>
      <c r="C61" s="41">
        <v>23679.22</v>
      </c>
      <c r="D61" s="52"/>
      <c r="E61" s="42"/>
    </row>
    <row r="62" spans="1:5">
      <c r="A62" s="5" t="s">
        <v>123</v>
      </c>
      <c r="B62" s="14" t="e">
        <f>B14+B17+B20+#REF!+B34+B40+B41+B42+B43+B44+B47+B50+B53+B59</f>
        <v>#REF!</v>
      </c>
      <c r="C62" s="24">
        <f>C14+C17+C20+C23+C30+C34+C40+C41+C42+C43+C44+C47+C50+C53</f>
        <v>174268.70999999996</v>
      </c>
      <c r="D62" s="15"/>
      <c r="E62" s="7"/>
    </row>
    <row r="63" spans="1:5">
      <c r="A63" s="5" t="s">
        <v>124</v>
      </c>
      <c r="B63" s="16"/>
      <c r="C63" s="24">
        <f>C62*1.18+C59</f>
        <v>229316.29779999994</v>
      </c>
      <c r="D63" s="8"/>
      <c r="E63" s="7"/>
    </row>
    <row r="64" spans="1:5">
      <c r="A64" s="5" t="s">
        <v>125</v>
      </c>
      <c r="B64" s="16"/>
      <c r="C64" s="24">
        <f>C4+C6+C9-C63</f>
        <v>576863.0196</v>
      </c>
      <c r="D64" s="8"/>
      <c r="E64" s="7"/>
    </row>
    <row r="65" spans="1:5" ht="28.5">
      <c r="A65" s="9" t="s">
        <v>128</v>
      </c>
      <c r="B65" s="16"/>
      <c r="C65" s="24">
        <f>C64+C8</f>
        <v>558579.25959999999</v>
      </c>
      <c r="D65" s="53"/>
      <c r="E65" s="38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workbookViewId="0">
      <selection activeCell="A43" activeCellId="4" sqref="A19:XFD19 A21:XFD21 A25:XFD25 A41:XFD41 A43:XFD43"/>
    </sheetView>
  </sheetViews>
  <sheetFormatPr defaultRowHeight="15" outlineLevelRow="2"/>
  <cols>
    <col min="1" max="1" width="0.140625" style="43" customWidth="1"/>
    <col min="2" max="2" width="50.7109375" style="43" customWidth="1"/>
    <col min="3" max="3" width="12.7109375" style="43" customWidth="1"/>
    <col min="4" max="4" width="20.7109375" style="43" customWidth="1"/>
    <col min="5" max="5" width="12.7109375" style="43" customWidth="1"/>
    <col min="6" max="16384" width="9.140625" style="43"/>
  </cols>
  <sheetData>
    <row r="2" spans="1:5">
      <c r="A2" s="43" t="s">
        <v>117</v>
      </c>
    </row>
    <row r="3" spans="1:5">
      <c r="A3" s="43" t="s">
        <v>116</v>
      </c>
    </row>
    <row r="4" spans="1:5" ht="15.75" thickBot="1"/>
    <row r="5" spans="1:5" ht="15.75" thickBot="1">
      <c r="A5" s="47"/>
      <c r="B5" s="47" t="s">
        <v>115</v>
      </c>
      <c r="C5" s="47" t="s">
        <v>114</v>
      </c>
      <c r="D5" s="47" t="s">
        <v>113</v>
      </c>
      <c r="E5" s="47" t="s">
        <v>112</v>
      </c>
    </row>
    <row r="6" spans="1:5" s="49" customFormat="1" ht="15.75" outlineLevel="2" thickBot="1">
      <c r="A6" s="48" t="s">
        <v>111</v>
      </c>
      <c r="B6" s="48" t="s">
        <v>111</v>
      </c>
      <c r="C6" s="48">
        <v>12912</v>
      </c>
      <c r="D6" s="48" t="s">
        <v>15</v>
      </c>
      <c r="E6" s="48">
        <v>240</v>
      </c>
    </row>
    <row r="7" spans="1:5" ht="15.75" outlineLevel="1" thickBot="1">
      <c r="A7" s="46" t="s">
        <v>110</v>
      </c>
      <c r="B7" s="44"/>
      <c r="C7" s="44">
        <f>SUBTOTAL(9,C6:C6)</f>
        <v>12912</v>
      </c>
      <c r="D7" s="44"/>
      <c r="E7" s="44">
        <f>SUBTOTAL(9,E6:E6)</f>
        <v>240</v>
      </c>
    </row>
    <row r="8" spans="1:5" s="49" customFormat="1" ht="15.75" outlineLevel="2" thickBot="1">
      <c r="A8" s="48" t="s">
        <v>109</v>
      </c>
      <c r="B8" s="48" t="s">
        <v>109</v>
      </c>
      <c r="C8" s="48">
        <v>10813.8</v>
      </c>
      <c r="D8" s="48" t="s">
        <v>15</v>
      </c>
      <c r="E8" s="48">
        <v>201</v>
      </c>
    </row>
    <row r="9" spans="1:5" ht="15.75" outlineLevel="1" thickBot="1">
      <c r="A9" s="45" t="s">
        <v>108</v>
      </c>
      <c r="B9" s="44"/>
      <c r="C9" s="44">
        <f>SUBTOTAL(9,C8:C8)</f>
        <v>10813.8</v>
      </c>
      <c r="D9" s="44"/>
      <c r="E9" s="44">
        <f>SUBTOTAL(9,E8:E8)</f>
        <v>201</v>
      </c>
    </row>
    <row r="10" spans="1:5" s="49" customFormat="1" ht="15.75" outlineLevel="2" thickBot="1">
      <c r="A10" s="48" t="s">
        <v>107</v>
      </c>
      <c r="B10" s="48" t="s">
        <v>107</v>
      </c>
      <c r="C10" s="48">
        <v>619.54</v>
      </c>
      <c r="D10" s="48" t="s">
        <v>5</v>
      </c>
      <c r="E10" s="48">
        <v>7744.2</v>
      </c>
    </row>
    <row r="11" spans="1:5" ht="15.75" outlineLevel="1" thickBot="1">
      <c r="A11" s="45" t="s">
        <v>106</v>
      </c>
      <c r="B11" s="44"/>
      <c r="C11" s="44">
        <f>SUBTOTAL(9,C10:C10)</f>
        <v>619.54</v>
      </c>
      <c r="D11" s="44"/>
      <c r="E11" s="44">
        <f>SUBTOTAL(9,E10:E10)</f>
        <v>7744.2</v>
      </c>
    </row>
    <row r="12" spans="1:5" s="49" customFormat="1" ht="15.75" outlineLevel="2" thickBot="1">
      <c r="A12" s="48" t="s">
        <v>105</v>
      </c>
      <c r="B12" s="48" t="s">
        <v>104</v>
      </c>
      <c r="C12" s="48">
        <v>696.98</v>
      </c>
      <c r="D12" s="48" t="s">
        <v>5</v>
      </c>
      <c r="E12" s="48">
        <v>7744.2</v>
      </c>
    </row>
    <row r="13" spans="1:5" ht="15.75" outlineLevel="1" thickBot="1">
      <c r="A13" s="45" t="s">
        <v>103</v>
      </c>
      <c r="B13" s="44"/>
      <c r="C13" s="44">
        <f>SUBTOTAL(9,C12:C12)</f>
        <v>696.98</v>
      </c>
      <c r="D13" s="44"/>
      <c r="E13" s="44">
        <f>SUBTOTAL(9,E12:E12)</f>
        <v>7744.2</v>
      </c>
    </row>
    <row r="14" spans="1:5" s="49" customFormat="1" ht="15.75" outlineLevel="2" thickBot="1">
      <c r="A14" s="48" t="s">
        <v>39</v>
      </c>
      <c r="B14" s="48" t="s">
        <v>39</v>
      </c>
      <c r="C14" s="48">
        <v>427.68</v>
      </c>
      <c r="D14" s="48" t="s">
        <v>5</v>
      </c>
      <c r="E14" s="48">
        <v>297</v>
      </c>
    </row>
    <row r="15" spans="1:5" s="49" customFormat="1" ht="15.75" outlineLevel="2" thickBot="1">
      <c r="A15" s="48" t="s">
        <v>39</v>
      </c>
      <c r="B15" s="48" t="s">
        <v>39</v>
      </c>
      <c r="C15" s="48">
        <v>427.68</v>
      </c>
      <c r="D15" s="48" t="s">
        <v>5</v>
      </c>
      <c r="E15" s="48">
        <v>297</v>
      </c>
    </row>
    <row r="16" spans="1:5" ht="15.75" outlineLevel="1" thickBot="1">
      <c r="A16" s="45" t="s">
        <v>102</v>
      </c>
      <c r="B16" s="44"/>
      <c r="C16" s="44">
        <f>SUBTOTAL(9,C14:C15)</f>
        <v>855.36</v>
      </c>
      <c r="D16" s="44"/>
      <c r="E16" s="44">
        <f>SUBTOTAL(9,E14:E15)</f>
        <v>594</v>
      </c>
    </row>
    <row r="17" spans="1:5" s="49" customFormat="1" ht="15.75" outlineLevel="2" thickBot="1">
      <c r="A17" s="48" t="s">
        <v>101</v>
      </c>
      <c r="B17" s="48" t="s">
        <v>100</v>
      </c>
      <c r="C17" s="48">
        <v>431.2</v>
      </c>
      <c r="D17" s="48" t="s">
        <v>6</v>
      </c>
      <c r="E17" s="48">
        <v>2</v>
      </c>
    </row>
    <row r="18" spans="1:5" ht="15.75" outlineLevel="1" thickBot="1">
      <c r="A18" s="45" t="s">
        <v>99</v>
      </c>
      <c r="B18" s="44"/>
      <c r="C18" s="44">
        <f>SUBTOTAL(9,C17:C17)</f>
        <v>431.2</v>
      </c>
      <c r="D18" s="44"/>
      <c r="E18" s="44">
        <f>SUBTOTAL(9,E17:E17)</f>
        <v>2</v>
      </c>
    </row>
    <row r="19" spans="1:5" s="49" customFormat="1" ht="15.75" outlineLevel="2" thickBot="1">
      <c r="A19" s="48" t="s">
        <v>98</v>
      </c>
      <c r="B19" s="48" t="s">
        <v>97</v>
      </c>
      <c r="C19" s="48">
        <v>131.65</v>
      </c>
      <c r="D19" s="48" t="s">
        <v>5</v>
      </c>
      <c r="E19" s="48">
        <v>7744.2</v>
      </c>
    </row>
    <row r="20" spans="1:5" ht="15.75" outlineLevel="1" thickBot="1">
      <c r="A20" s="45" t="s">
        <v>96</v>
      </c>
      <c r="B20" s="44"/>
      <c r="C20" s="44">
        <f>SUBTOTAL(9,C19:C19)</f>
        <v>131.65</v>
      </c>
      <c r="D20" s="44"/>
      <c r="E20" s="44">
        <f>SUBTOTAL(9,E19:E19)</f>
        <v>7744.2</v>
      </c>
    </row>
    <row r="21" spans="1:5" s="49" customFormat="1" ht="15.75" outlineLevel="2" thickBot="1">
      <c r="A21" s="48" t="s">
        <v>95</v>
      </c>
      <c r="B21" s="48" t="s">
        <v>94</v>
      </c>
      <c r="C21" s="48">
        <v>131.65</v>
      </c>
      <c r="D21" s="48" t="s">
        <v>5</v>
      </c>
      <c r="E21" s="48">
        <v>7744.2</v>
      </c>
    </row>
    <row r="22" spans="1:5" ht="15.75" outlineLevel="1" thickBot="1">
      <c r="A22" s="45" t="s">
        <v>93</v>
      </c>
      <c r="B22" s="44"/>
      <c r="C22" s="44">
        <f>SUBTOTAL(9,C21:C21)</f>
        <v>131.65</v>
      </c>
      <c r="D22" s="44"/>
      <c r="E22" s="44">
        <f>SUBTOTAL(9,E21:E21)</f>
        <v>7744.2</v>
      </c>
    </row>
    <row r="23" spans="1:5" s="49" customFormat="1" ht="15.75" outlineLevel="2" thickBot="1">
      <c r="A23" s="48" t="s">
        <v>30</v>
      </c>
      <c r="B23" s="48" t="s">
        <v>30</v>
      </c>
      <c r="C23" s="48">
        <v>289.19</v>
      </c>
      <c r="D23" s="48" t="s">
        <v>6</v>
      </c>
      <c r="E23" s="48">
        <v>1</v>
      </c>
    </row>
    <row r="24" spans="1:5" ht="15.75" outlineLevel="1" thickBot="1">
      <c r="A24" s="45" t="s">
        <v>92</v>
      </c>
      <c r="B24" s="44"/>
      <c r="C24" s="44">
        <f>SUBTOTAL(9,C23:C23)</f>
        <v>289.19</v>
      </c>
      <c r="D24" s="44"/>
      <c r="E24" s="44">
        <f>SUBTOTAL(9,E23:E23)</f>
        <v>1</v>
      </c>
    </row>
    <row r="25" spans="1:5" s="49" customFormat="1" ht="15.75" outlineLevel="2" thickBot="1">
      <c r="A25" s="48" t="s">
        <v>91</v>
      </c>
      <c r="B25" s="48" t="s">
        <v>91</v>
      </c>
      <c r="C25" s="48">
        <v>240</v>
      </c>
      <c r="D25" s="48" t="s">
        <v>6</v>
      </c>
      <c r="E25" s="48">
        <v>6</v>
      </c>
    </row>
    <row r="26" spans="1:5" ht="15.75" outlineLevel="1" thickBot="1">
      <c r="A26" s="45" t="s">
        <v>90</v>
      </c>
      <c r="B26" s="44"/>
      <c r="C26" s="44">
        <f>SUBTOTAL(9,C25:C25)</f>
        <v>240</v>
      </c>
      <c r="D26" s="44"/>
      <c r="E26" s="44">
        <f>SUBTOTAL(9,E25:E25)</f>
        <v>6</v>
      </c>
    </row>
    <row r="27" spans="1:5" s="49" customFormat="1" ht="15.75" outlineLevel="2" thickBot="1">
      <c r="A27" s="48" t="s">
        <v>36</v>
      </c>
      <c r="B27" s="48" t="s">
        <v>36</v>
      </c>
      <c r="C27" s="48">
        <v>1398.74</v>
      </c>
      <c r="D27" s="48" t="s">
        <v>7</v>
      </c>
      <c r="E27" s="48">
        <v>2</v>
      </c>
    </row>
    <row r="28" spans="1:5" ht="15.75" outlineLevel="1" thickBot="1">
      <c r="A28" s="45" t="s">
        <v>89</v>
      </c>
      <c r="B28" s="44"/>
      <c r="C28" s="44">
        <f>SUBTOTAL(9,C27:C27)</f>
        <v>1398.74</v>
      </c>
      <c r="D28" s="44"/>
      <c r="E28" s="44">
        <f>SUBTOTAL(9,E27:E27)</f>
        <v>2</v>
      </c>
    </row>
    <row r="29" spans="1:5" s="49" customFormat="1" ht="15.75" outlineLevel="2" thickBot="1">
      <c r="A29" s="48" t="s">
        <v>88</v>
      </c>
      <c r="B29" s="48" t="s">
        <v>88</v>
      </c>
      <c r="C29" s="48">
        <v>3663.01</v>
      </c>
      <c r="D29" s="48" t="s">
        <v>5</v>
      </c>
      <c r="E29" s="48">
        <v>7744.2</v>
      </c>
    </row>
    <row r="30" spans="1:5" ht="15.75" outlineLevel="1" thickBot="1">
      <c r="A30" s="45" t="s">
        <v>87</v>
      </c>
      <c r="B30" s="44"/>
      <c r="C30" s="44">
        <f>SUBTOTAL(9,C29:C29)</f>
        <v>3663.01</v>
      </c>
      <c r="D30" s="44"/>
      <c r="E30" s="44">
        <f>SUBTOTAL(9,E29:E29)</f>
        <v>7744.2</v>
      </c>
    </row>
    <row r="31" spans="1:5" s="49" customFormat="1" ht="15.75" outlineLevel="2" thickBot="1">
      <c r="A31" s="48" t="s">
        <v>86</v>
      </c>
      <c r="B31" s="48" t="s">
        <v>86</v>
      </c>
      <c r="C31" s="48">
        <v>5266.06</v>
      </c>
      <c r="D31" s="48" t="s">
        <v>5</v>
      </c>
      <c r="E31" s="48">
        <v>7744.2</v>
      </c>
    </row>
    <row r="32" spans="1:5" ht="15.75" outlineLevel="1" thickBot="1">
      <c r="A32" s="45" t="s">
        <v>85</v>
      </c>
      <c r="B32" s="44"/>
      <c r="C32" s="44">
        <f>SUBTOTAL(9,C31:C31)</f>
        <v>5266.06</v>
      </c>
      <c r="D32" s="44"/>
      <c r="E32" s="44">
        <f>SUBTOTAL(9,E31:E31)</f>
        <v>7744.2</v>
      </c>
    </row>
    <row r="33" spans="1:5" s="49" customFormat="1" ht="15.75" outlineLevel="2" thickBot="1">
      <c r="A33" s="48" t="s">
        <v>84</v>
      </c>
      <c r="B33" s="48" t="s">
        <v>83</v>
      </c>
      <c r="C33" s="48">
        <v>1471.4</v>
      </c>
      <c r="D33" s="48" t="s">
        <v>5</v>
      </c>
      <c r="E33" s="48">
        <v>7744.2</v>
      </c>
    </row>
    <row r="34" spans="1:5" ht="15.75" outlineLevel="1" thickBot="1">
      <c r="A34" s="45" t="s">
        <v>82</v>
      </c>
      <c r="B34" s="44"/>
      <c r="C34" s="44">
        <f>SUBTOTAL(9,C33:C33)</f>
        <v>1471.4</v>
      </c>
      <c r="D34" s="44"/>
      <c r="E34" s="44">
        <f>SUBTOTAL(9,E33:E33)</f>
        <v>7744.2</v>
      </c>
    </row>
    <row r="35" spans="1:5" s="49" customFormat="1" ht="15.75" outlineLevel="2" thickBot="1">
      <c r="A35" s="48" t="s">
        <v>81</v>
      </c>
      <c r="B35" s="48" t="s">
        <v>80</v>
      </c>
      <c r="C35" s="48">
        <v>1626.28</v>
      </c>
      <c r="D35" s="48" t="s">
        <v>5</v>
      </c>
      <c r="E35" s="48">
        <v>7744.2</v>
      </c>
    </row>
    <row r="36" spans="1:5" ht="15.75" outlineLevel="1" thickBot="1">
      <c r="A36" s="45" t="s">
        <v>79</v>
      </c>
      <c r="B36" s="44"/>
      <c r="C36" s="44">
        <f>SUBTOTAL(9,C35:C35)</f>
        <v>1626.28</v>
      </c>
      <c r="D36" s="44"/>
      <c r="E36" s="44">
        <f>SUBTOTAL(9,E35:E35)</f>
        <v>7744.2</v>
      </c>
    </row>
    <row r="37" spans="1:5" s="49" customFormat="1" ht="15.75" outlineLevel="2" thickBot="1">
      <c r="A37" s="48" t="s">
        <v>78</v>
      </c>
      <c r="B37" s="48" t="s">
        <v>78</v>
      </c>
      <c r="C37" s="48">
        <v>9602.82</v>
      </c>
      <c r="D37" s="48" t="s">
        <v>5</v>
      </c>
      <c r="E37" s="48">
        <v>7744.2</v>
      </c>
    </row>
    <row r="38" spans="1:5" ht="15.75" outlineLevel="1" thickBot="1">
      <c r="A38" s="45" t="s">
        <v>77</v>
      </c>
      <c r="B38" s="44"/>
      <c r="C38" s="44">
        <f>SUBTOTAL(9,C37:C37)</f>
        <v>9602.82</v>
      </c>
      <c r="D38" s="44"/>
      <c r="E38" s="44">
        <f>SUBTOTAL(9,E37:E37)</f>
        <v>7744.2</v>
      </c>
    </row>
    <row r="39" spans="1:5" s="49" customFormat="1" ht="15.75" outlineLevel="2" thickBot="1">
      <c r="A39" s="48" t="s">
        <v>76</v>
      </c>
      <c r="B39" s="48" t="s">
        <v>76</v>
      </c>
      <c r="C39" s="48">
        <v>12545.58</v>
      </c>
      <c r="D39" s="48" t="s">
        <v>5</v>
      </c>
      <c r="E39" s="48">
        <v>7744.2</v>
      </c>
    </row>
    <row r="40" spans="1:5" ht="15.75" outlineLevel="1" thickBot="1">
      <c r="A40" s="45" t="s">
        <v>75</v>
      </c>
      <c r="B40" s="44"/>
      <c r="C40" s="44">
        <f>SUBTOTAL(9,C39:C39)</f>
        <v>12545.58</v>
      </c>
      <c r="D40" s="44"/>
      <c r="E40" s="44">
        <f>SUBTOTAL(9,E39:E39)</f>
        <v>7744.2</v>
      </c>
    </row>
    <row r="41" spans="1:5" s="49" customFormat="1" ht="15.75" outlineLevel="2" thickBot="1">
      <c r="A41" s="48" t="s">
        <v>74</v>
      </c>
      <c r="B41" s="48" t="s">
        <v>73</v>
      </c>
      <c r="C41" s="48">
        <v>21838.62</v>
      </c>
      <c r="D41" s="48" t="s">
        <v>5</v>
      </c>
      <c r="E41" s="48">
        <v>7744.2</v>
      </c>
    </row>
    <row r="42" spans="1:5" ht="15.75" outlineLevel="1" thickBot="1">
      <c r="A42" s="45" t="s">
        <v>72</v>
      </c>
      <c r="B42" s="44"/>
      <c r="C42" s="44">
        <f>SUBTOTAL(9,C41:C41)</f>
        <v>21838.62</v>
      </c>
      <c r="D42" s="44"/>
      <c r="E42" s="44">
        <f>SUBTOTAL(9,E41:E41)</f>
        <v>7744.2</v>
      </c>
    </row>
    <row r="43" spans="1:5" s="49" customFormat="1" ht="15.75" outlineLevel="2" thickBot="1">
      <c r="A43" s="48" t="s">
        <v>71</v>
      </c>
      <c r="B43" s="48" t="s">
        <v>71</v>
      </c>
      <c r="C43" s="48">
        <v>19283.04</v>
      </c>
      <c r="D43" s="48" t="s">
        <v>5</v>
      </c>
      <c r="E43" s="48">
        <v>7744.2</v>
      </c>
    </row>
    <row r="44" spans="1:5" ht="15.75" outlineLevel="1" thickBot="1">
      <c r="A44" s="45" t="s">
        <v>70</v>
      </c>
      <c r="B44" s="44"/>
      <c r="C44" s="44">
        <f>SUBTOTAL(9,C43:C43)</f>
        <v>19283.04</v>
      </c>
      <c r="D44" s="44"/>
      <c r="E44" s="44">
        <f>SUBTOTAL(9,E43:E43)</f>
        <v>7744.2</v>
      </c>
    </row>
    <row r="45" spans="1:5" s="49" customFormat="1" ht="15.75" outlineLevel="2" thickBot="1">
      <c r="A45" s="48" t="s">
        <v>69</v>
      </c>
      <c r="B45" s="48" t="s">
        <v>68</v>
      </c>
      <c r="C45" s="48">
        <v>29582.84</v>
      </c>
      <c r="D45" s="48" t="s">
        <v>5</v>
      </c>
      <c r="E45" s="48">
        <v>7744.2</v>
      </c>
    </row>
    <row r="46" spans="1:5" ht="15.75" outlineLevel="1" thickBot="1">
      <c r="A46" s="45" t="s">
        <v>67</v>
      </c>
      <c r="B46" s="44"/>
      <c r="C46" s="44">
        <f>SUBTOTAL(9,C45:C45)</f>
        <v>29582.84</v>
      </c>
      <c r="D46" s="44"/>
      <c r="E46" s="44">
        <f>SUBTOTAL(9,E45:E45)</f>
        <v>7744.2</v>
      </c>
    </row>
    <row r="47" spans="1:5" s="49" customFormat="1" ht="15.75" outlineLevel="2" thickBot="1">
      <c r="A47" s="48" t="s">
        <v>66</v>
      </c>
      <c r="B47" s="48" t="s">
        <v>65</v>
      </c>
      <c r="C47" s="48">
        <v>27569.35</v>
      </c>
      <c r="D47" s="48" t="s">
        <v>5</v>
      </c>
      <c r="E47" s="48">
        <v>7744.2</v>
      </c>
    </row>
    <row r="48" spans="1:5" ht="15.75" outlineLevel="1" thickBot="1">
      <c r="A48" s="45" t="s">
        <v>64</v>
      </c>
      <c r="B48" s="44"/>
      <c r="C48" s="44">
        <f>SUBTOTAL(9,C47:C47)</f>
        <v>27569.35</v>
      </c>
      <c r="D48" s="44"/>
      <c r="E48" s="44">
        <f>SUBTOTAL(9,E47:E47)</f>
        <v>7744.2</v>
      </c>
    </row>
    <row r="49" spans="1:5" s="49" customFormat="1" ht="15.75" outlineLevel="2" thickBot="1">
      <c r="A49" s="48" t="s">
        <v>37</v>
      </c>
      <c r="B49" s="48" t="s">
        <v>37</v>
      </c>
      <c r="C49" s="48">
        <v>538.79999999999995</v>
      </c>
      <c r="D49" s="48" t="s">
        <v>6</v>
      </c>
      <c r="E49" s="48">
        <v>3</v>
      </c>
    </row>
    <row r="50" spans="1:5" ht="15.75" outlineLevel="1" thickBot="1">
      <c r="A50" s="45" t="s">
        <v>63</v>
      </c>
      <c r="B50" s="44"/>
      <c r="C50" s="44">
        <f>SUBTOTAL(9,C49:C49)</f>
        <v>538.79999999999995</v>
      </c>
      <c r="D50" s="44"/>
      <c r="E50" s="44">
        <f>SUBTOTAL(9,E49:E49)</f>
        <v>3</v>
      </c>
    </row>
    <row r="51" spans="1:5" s="49" customFormat="1" ht="15.75" outlineLevel="2" thickBot="1">
      <c r="A51" s="48" t="s">
        <v>62</v>
      </c>
      <c r="B51" s="48" t="s">
        <v>62</v>
      </c>
      <c r="C51" s="48">
        <v>588.55999999999995</v>
      </c>
      <c r="D51" s="48" t="s">
        <v>5</v>
      </c>
      <c r="E51" s="48">
        <v>7744.2</v>
      </c>
    </row>
    <row r="52" spans="1:5" ht="15.75" outlineLevel="1" thickBot="1">
      <c r="A52" s="45" t="s">
        <v>61</v>
      </c>
      <c r="B52" s="44"/>
      <c r="C52" s="44">
        <f>SUBTOTAL(9,C51:C51)</f>
        <v>588.55999999999995</v>
      </c>
      <c r="D52" s="44"/>
      <c r="E52" s="44">
        <f>SUBTOTAL(9,E51:E51)</f>
        <v>7744.2</v>
      </c>
    </row>
    <row r="53" spans="1:5" s="49" customFormat="1" ht="15.75" outlineLevel="2" thickBot="1">
      <c r="A53" s="48" t="s">
        <v>60</v>
      </c>
      <c r="B53" s="48" t="s">
        <v>59</v>
      </c>
      <c r="C53" s="48">
        <v>619.54</v>
      </c>
      <c r="D53" s="48" t="s">
        <v>5</v>
      </c>
      <c r="E53" s="48">
        <v>7744.2</v>
      </c>
    </row>
    <row r="54" spans="1:5" ht="15.75" outlineLevel="1" thickBot="1">
      <c r="A54" s="45" t="s">
        <v>58</v>
      </c>
      <c r="B54" s="44"/>
      <c r="C54" s="44">
        <f>SUBTOTAL(9,C53:C53)</f>
        <v>619.54</v>
      </c>
      <c r="D54" s="44"/>
      <c r="E54" s="44">
        <f>SUBTOTAL(9,E53:E53)</f>
        <v>7744.2</v>
      </c>
    </row>
    <row r="55" spans="1:5" s="49" customFormat="1" ht="15.75" outlineLevel="2" thickBot="1">
      <c r="A55" s="48" t="s">
        <v>34</v>
      </c>
      <c r="B55" s="48" t="s">
        <v>35</v>
      </c>
      <c r="C55" s="48">
        <v>5885.6</v>
      </c>
      <c r="D55" s="48" t="s">
        <v>5</v>
      </c>
      <c r="E55" s="48">
        <v>7744.2</v>
      </c>
    </row>
    <row r="56" spans="1:5" ht="15.75" outlineLevel="1" thickBot="1">
      <c r="A56" s="45" t="s">
        <v>57</v>
      </c>
      <c r="B56" s="44"/>
      <c r="C56" s="44">
        <f>SUBTOTAL(9,C55:C55)</f>
        <v>5885.6</v>
      </c>
      <c r="D56" s="44"/>
      <c r="E56" s="44">
        <f>SUBTOTAL(9,E55:E55)</f>
        <v>7744.2</v>
      </c>
    </row>
    <row r="57" spans="1:5" s="49" customFormat="1" ht="15.75" outlineLevel="2" thickBot="1">
      <c r="A57" s="48" t="s">
        <v>56</v>
      </c>
      <c r="B57" s="48" t="s">
        <v>55</v>
      </c>
      <c r="C57" s="48">
        <v>2400.6999999999998</v>
      </c>
      <c r="D57" s="48" t="s">
        <v>5</v>
      </c>
      <c r="E57" s="48">
        <v>7744.2</v>
      </c>
    </row>
    <row r="58" spans="1:5" ht="15.75" outlineLevel="1" thickBot="1">
      <c r="A58" s="45" t="s">
        <v>54</v>
      </c>
      <c r="B58" s="44"/>
      <c r="C58" s="44">
        <f>SUBTOTAL(9,C57:C57)</f>
        <v>2400.6999999999998</v>
      </c>
      <c r="D58" s="44"/>
      <c r="E58" s="44">
        <f>SUBTOTAL(9,E57:E57)</f>
        <v>7744.2</v>
      </c>
    </row>
    <row r="59" spans="1:5" s="49" customFormat="1" ht="15.75" outlineLevel="2" thickBot="1">
      <c r="A59" s="48" t="s">
        <v>38</v>
      </c>
      <c r="B59" s="48" t="s">
        <v>38</v>
      </c>
      <c r="C59" s="48">
        <v>260.79000000000002</v>
      </c>
      <c r="D59" s="48" t="s">
        <v>6</v>
      </c>
      <c r="E59" s="48">
        <v>3</v>
      </c>
    </row>
    <row r="60" spans="1:5" ht="15.75" outlineLevel="1" thickBot="1">
      <c r="A60" s="45" t="s">
        <v>53</v>
      </c>
      <c r="B60" s="44"/>
      <c r="C60" s="44">
        <f>SUBTOTAL(9,C59:C59)</f>
        <v>260.79000000000002</v>
      </c>
      <c r="D60" s="44"/>
      <c r="E60" s="44">
        <f>SUBTOTAL(9,E59:E59)</f>
        <v>3</v>
      </c>
    </row>
    <row r="61" spans="1:5" s="49" customFormat="1" ht="15.75" outlineLevel="2" thickBot="1">
      <c r="A61" s="48" t="s">
        <v>52</v>
      </c>
      <c r="B61" s="48" t="s">
        <v>52</v>
      </c>
      <c r="C61" s="48">
        <v>1456.55</v>
      </c>
      <c r="D61" s="48" t="s">
        <v>6</v>
      </c>
      <c r="E61" s="48">
        <v>0.5</v>
      </c>
    </row>
    <row r="62" spans="1:5" ht="15.75" outlineLevel="1" thickBot="1">
      <c r="A62" s="45" t="s">
        <v>51</v>
      </c>
      <c r="B62" s="44"/>
      <c r="C62" s="44">
        <f>SUBTOTAL(9,C61:C61)</f>
        <v>1456.55</v>
      </c>
      <c r="D62" s="44"/>
      <c r="E62" s="44">
        <f>SUBTOTAL(9,E61:E61)</f>
        <v>0.5</v>
      </c>
    </row>
    <row r="63" spans="1:5" s="49" customFormat="1" ht="15.75" outlineLevel="2" thickBot="1">
      <c r="A63" s="48" t="s">
        <v>31</v>
      </c>
      <c r="B63" s="48" t="s">
        <v>31</v>
      </c>
      <c r="C63" s="48">
        <v>1080.56</v>
      </c>
      <c r="D63" s="48" t="s">
        <v>32</v>
      </c>
      <c r="E63" s="48">
        <v>4</v>
      </c>
    </row>
    <row r="64" spans="1:5" ht="15.75" outlineLevel="1" thickBot="1">
      <c r="A64" s="45" t="s">
        <v>50</v>
      </c>
      <c r="B64" s="44"/>
      <c r="C64" s="44">
        <f>SUBTOTAL(9,C63:C63)</f>
        <v>1080.56</v>
      </c>
      <c r="D64" s="44"/>
      <c r="E64" s="44">
        <f>SUBTOTAL(9,E63:E63)</f>
        <v>4</v>
      </c>
    </row>
    <row r="65" spans="1:5" s="49" customFormat="1" ht="15.75" outlineLevel="2" thickBot="1">
      <c r="A65" s="48" t="s">
        <v>49</v>
      </c>
      <c r="B65" s="48" t="s">
        <v>49</v>
      </c>
      <c r="C65" s="48">
        <v>932.54</v>
      </c>
      <c r="D65" s="48" t="s">
        <v>48</v>
      </c>
      <c r="E65" s="48">
        <v>1</v>
      </c>
    </row>
    <row r="66" spans="1:5" ht="15.75" outlineLevel="1" thickBot="1">
      <c r="A66" s="45" t="s">
        <v>47</v>
      </c>
      <c r="B66" s="44"/>
      <c r="C66" s="44">
        <f>SUBTOTAL(9,C65:C65)</f>
        <v>932.54</v>
      </c>
      <c r="D66" s="44"/>
      <c r="E66" s="44">
        <f>SUBTOTAL(9,E65:E65)</f>
        <v>1</v>
      </c>
    </row>
    <row r="67" spans="1:5" s="49" customFormat="1" ht="15.75" outlineLevel="2" thickBot="1">
      <c r="A67" s="48" t="s">
        <v>46</v>
      </c>
      <c r="B67" s="48" t="s">
        <v>46</v>
      </c>
      <c r="C67" s="48">
        <v>616.52</v>
      </c>
      <c r="D67" s="48" t="s">
        <v>6</v>
      </c>
      <c r="E67" s="48">
        <v>1</v>
      </c>
    </row>
    <row r="68" spans="1:5" ht="15.75" outlineLevel="1" thickBot="1">
      <c r="A68" s="45" t="s">
        <v>45</v>
      </c>
      <c r="B68" s="44"/>
      <c r="C68" s="44">
        <f>SUBTOTAL(9,C67:C67)</f>
        <v>616.52</v>
      </c>
      <c r="D68" s="44"/>
      <c r="E68" s="44">
        <f>SUBTOTAL(9,E67:E67)</f>
        <v>1</v>
      </c>
    </row>
    <row r="69" spans="1:5" ht="15.75" thickBot="1">
      <c r="A69" s="45" t="s">
        <v>44</v>
      </c>
      <c r="B69" s="44"/>
      <c r="C69" s="44">
        <f>SUBTOTAL(9,C6:C67)</f>
        <v>175349.27000000002</v>
      </c>
      <c r="D69" s="44"/>
      <c r="E69" s="44">
        <f>SUBTOTAL(9,E6:E67)</f>
        <v>140454.09999999998</v>
      </c>
    </row>
  </sheetData>
  <pageMargins left="0.70866141732283472" right="0.70866141732283472" top="0.74803149606299213" bottom="0.74803149606299213" header="0.31496062992125984" footer="0.31496062992125984"/>
  <pageSetup paperSize="9" scale="8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2019-02-28T01:26:35Z</cp:lastPrinted>
  <dcterms:created xsi:type="dcterms:W3CDTF">2016-03-18T02:51:51Z</dcterms:created>
  <dcterms:modified xsi:type="dcterms:W3CDTF">2019-03-12T23:52:46Z</dcterms:modified>
</cp:coreProperties>
</file>