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Лист1!$A$1:$E$91</definedName>
  </definedNames>
  <calcPr calcId="124519" calcMode="manual"/>
</workbook>
</file>

<file path=xl/calcChain.xml><?xml version="1.0" encoding="utf-8"?>
<calcChain xmlns="http://schemas.openxmlformats.org/spreadsheetml/2006/main">
  <c r="C90" i="1"/>
  <c r="C82"/>
  <c r="C78"/>
  <c r="C74"/>
  <c r="C41"/>
  <c r="C29"/>
  <c r="C22"/>
  <c r="C18"/>
  <c r="C15"/>
  <c r="C12"/>
  <c r="C9"/>
  <c r="C7" l="1"/>
  <c r="C89" l="1"/>
  <c r="B71"/>
  <c r="C8" l="1"/>
  <c r="C10" s="1"/>
  <c r="C88" l="1"/>
  <c r="B82" l="1"/>
  <c r="B74"/>
  <c r="C91" l="1"/>
  <c r="C92" s="1"/>
  <c r="C93" s="1"/>
  <c r="C73"/>
  <c r="B89"/>
  <c r="B88" s="1"/>
  <c r="B81"/>
  <c r="B78"/>
  <c r="B76"/>
  <c r="B72"/>
  <c r="C72" s="1"/>
  <c r="B18"/>
  <c r="B15"/>
  <c r="B12"/>
  <c r="B90" l="1"/>
</calcChain>
</file>

<file path=xl/sharedStrings.xml><?xml version="1.0" encoding="utf-8"?>
<sst xmlns="http://schemas.openxmlformats.org/spreadsheetml/2006/main" count="230" uniqueCount="123">
  <si>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</si>
  <si>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</si>
  <si>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</si>
  <si>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</si>
  <si>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</si>
  <si>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</si>
  <si>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</si>
  <si>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</si>
  <si>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</si>
  <si>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</si>
  <si>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</si>
  <si>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</si>
  <si>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</si>
  <si>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</si>
  <si>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</si>
  <si>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</si>
  <si>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</si>
  <si>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</si>
  <si>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</si>
  <si>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</si>
  <si>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</si>
  <si>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</si>
  <si>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</si>
  <si>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</si>
  <si>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сброс воздуха с системы отопления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</si>
  <si>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</si>
  <si>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</si>
  <si>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</si>
  <si>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</si>
  <si>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</si>
  <si>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</si>
  <si>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</si>
  <si>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</si>
  <si>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</si>
  <si>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</si>
  <si>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</si>
  <si>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</si>
  <si>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</si>
  <si>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</si>
  <si>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</si>
  <si>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</si>
  <si>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Уборка придомовой территории 1,2 кв. 2017 г. коэф.</t>
  </si>
  <si>
    <t>Уборка придомовой территории 3,4 кв. 2017 г. коэф.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</si>
  <si>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</si>
  <si>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</si>
  <si>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</si>
  <si>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</si>
  <si>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</si>
  <si>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</si>
  <si>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</si>
  <si>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</si>
  <si>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</si>
  <si>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</si>
  <si>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</si>
  <si>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</si>
  <si>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</si>
  <si>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</si>
  <si>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</si>
  <si>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</si>
  <si>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Выезд а/машины по заявке</t>
  </si>
  <si>
    <t>выезд</t>
  </si>
  <si>
    <t>1 стояк</t>
  </si>
  <si>
    <t>1м</t>
  </si>
  <si>
    <t>осмотр подвала</t>
  </si>
  <si>
    <t>раз</t>
  </si>
  <si>
    <t>Прочистка труб ХВС</t>
  </si>
  <si>
    <t>м3</t>
  </si>
  <si>
    <t>песок</t>
  </si>
  <si>
    <t>прочистка канализационной сети внутренней</t>
  </si>
  <si>
    <t>Очистка канализационной сети</t>
  </si>
  <si>
    <t>Смена вентиля до д.32</t>
  </si>
  <si>
    <t>руб.</t>
  </si>
  <si>
    <t xml:space="preserve">Годовая фактическая стоимость работ (услуг) </t>
  </si>
  <si>
    <t>Ремонт межпанельных швов монтажной пеной, велатермом с испол</t>
  </si>
  <si>
    <t>Ремонт межпанельных швов монтажной пеной, велатерм</t>
  </si>
  <si>
    <t>ревизия контактного соединения, аварийный осмотр ВРУ</t>
  </si>
  <si>
    <t>ревизия контактного соединения, аварийный осмотр В</t>
  </si>
  <si>
    <t>Закрытие и открытие стояков</t>
  </si>
  <si>
    <t>Ремонт дверных полотен</t>
  </si>
  <si>
    <t>Ремонт канализационной трубы</t>
  </si>
  <si>
    <t>Смена труб ГВС д.32</t>
  </si>
  <si>
    <t>Устранение свищей/сварочные работы</t>
  </si>
  <si>
    <t>1 шов</t>
  </si>
  <si>
    <t>замена прибора учета(с материалом)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</si>
  <si>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</si>
  <si>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</si>
  <si>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Горячая вода (ОДН) 3,4 кв. к=0,8;</t>
  </si>
  <si>
    <t>Прочистка вентиляции</t>
  </si>
  <si>
    <t>Содержание ДРС 1,2 кв. 2017г. к=0,8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</si>
  <si>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</si>
  <si>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</si>
  <si>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</si>
  <si>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3,4 кв. 2017 г. коэф. 0,8</t>
  </si>
  <si>
    <t>Холодная вода (ОДН)  3,4 кв. 2017 г к=0,6;0,8</t>
  </si>
  <si>
    <t>Смена вентиля, д. 20 мм</t>
  </si>
  <si>
    <t>Смена труб ГВС д.25</t>
  </si>
  <si>
    <t>Смена труб канализации д. 100</t>
  </si>
  <si>
    <t>ремонт кровли материалом "Бикрост", с учетом работы вышки</t>
  </si>
  <si>
    <t>ремонт кровли материалом "Бикрост", с учетом работ</t>
  </si>
  <si>
    <t>заделка выбоин в цементных полах до 1м2</t>
  </si>
  <si>
    <t>ремонт мягкой кровли кровельной мастикой</t>
  </si>
  <si>
    <t>Адрес: 1 мкр., д. 23</t>
  </si>
  <si>
    <t>Замена пакетных выключателей</t>
  </si>
  <si>
    <t>Изготовление и установка дверец на вент. продухи</t>
  </si>
  <si>
    <t>Изготовление и установка металлических перил</t>
  </si>
  <si>
    <t>Ремонт вентилей д.20-32</t>
  </si>
  <si>
    <t>Ремонт чердачного люка</t>
  </si>
  <si>
    <t>Саженцы</t>
  </si>
  <si>
    <t>Смена задвижек диаметром 100</t>
  </si>
  <si>
    <t>Смена задвижек диаметром 80 мм</t>
  </si>
  <si>
    <t>Смена сборки (без сварочных работ)</t>
  </si>
  <si>
    <t>Смена труб ГВС д. 32 мм</t>
  </si>
  <si>
    <t>Смена труб ГВС д.20</t>
  </si>
  <si>
    <t>Смена труб ГВС д.50</t>
  </si>
  <si>
    <t>Смена труб ХВС д. 25 мм</t>
  </si>
  <si>
    <t>Смена труб канализации д. 50</t>
  </si>
  <si>
    <t>Содержание ДРС 3,4 кв.2016 г. коэф. 0,8</t>
  </si>
  <si>
    <t>Установка регистра в трубном металлическом исполнении</t>
  </si>
  <si>
    <t>Установка регистра в трубном металлическом исполне</t>
  </si>
  <si>
    <t>замена розлива гвс</t>
  </si>
  <si>
    <t>розлив</t>
  </si>
  <si>
    <t>изготовление и установка забора деревянного</t>
  </si>
  <si>
    <t>навеска замка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</si>
</sst>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2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3" xfId="0" applyFill="1" applyBorder="1"/>
    <xf numFmtId="0" fontId="10" fillId="3" borderId="2" xfId="2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2" fontId="11" fillId="3" borderId="2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topLeftCell="A72" workbookViewId="0">
      <selection activeCell="C91" sqref="C91"/>
    </sheetView>
  </sheetViews>
  <sheetFormatPr defaultRowHeight="15" outlineLevelRow="2"/>
  <cols>
    <col min="1" max="1" width="59.5703125" style="18" customWidth="1"/>
    <col min="2" max="2" width="15.5703125" style="6" hidden="1" customWidth="1"/>
    <col min="3" max="3" width="15.5703125" style="17" customWidth="1"/>
    <col min="4" max="4" width="9.28515625" style="18" customWidth="1"/>
    <col min="5" max="5" width="14.42578125" style="19" customWidth="1"/>
    <col min="6" max="6" width="8.42578125" style="20" customWidth="1"/>
    <col min="7" max="16384" width="9.140625" style="20"/>
  </cols>
  <sheetData>
    <row r="1" spans="1:5" ht="37.5" customHeight="1">
      <c r="A1" s="30" t="s">
        <v>11</v>
      </c>
      <c r="B1" s="30"/>
      <c r="C1" s="30"/>
      <c r="D1" s="30"/>
      <c r="E1" s="30"/>
    </row>
    <row r="2" spans="1:5" ht="17.25" customHeight="1">
      <c r="A2" s="27" t="s">
        <v>101</v>
      </c>
      <c r="B2" s="9" t="s">
        <v>9</v>
      </c>
      <c r="C2" s="31" t="s">
        <v>12</v>
      </c>
      <c r="D2" s="31"/>
      <c r="E2" s="31"/>
    </row>
    <row r="3" spans="1:5" ht="57">
      <c r="A3" s="21" t="s">
        <v>4</v>
      </c>
      <c r="B3" s="1" t="s">
        <v>1</v>
      </c>
      <c r="C3" s="4" t="s">
        <v>72</v>
      </c>
      <c r="D3" s="7" t="s">
        <v>2</v>
      </c>
      <c r="E3" s="8" t="s">
        <v>3</v>
      </c>
    </row>
    <row r="4" spans="1:5">
      <c r="A4" s="21" t="s">
        <v>13</v>
      </c>
      <c r="B4" s="1"/>
      <c r="C4" s="4">
        <v>-1764776.13</v>
      </c>
      <c r="D4" s="24" t="s">
        <v>71</v>
      </c>
      <c r="E4" s="8"/>
    </row>
    <row r="5" spans="1:5" ht="28.5">
      <c r="A5" s="21" t="s">
        <v>14</v>
      </c>
      <c r="B5" s="1"/>
      <c r="C5" s="4">
        <v>1231306.1299999999</v>
      </c>
      <c r="D5" s="24" t="s">
        <v>71</v>
      </c>
      <c r="E5" s="8"/>
    </row>
    <row r="6" spans="1:5">
      <c r="A6" s="21" t="s">
        <v>15</v>
      </c>
      <c r="B6" s="1"/>
      <c r="C6" s="4">
        <v>1208211.78</v>
      </c>
      <c r="D6" s="24" t="s">
        <v>71</v>
      </c>
      <c r="E6" s="8"/>
    </row>
    <row r="7" spans="1:5">
      <c r="A7" s="21" t="s">
        <v>85</v>
      </c>
      <c r="B7" s="1"/>
      <c r="C7" s="4">
        <f>C6-C5</f>
        <v>-23094.34999999986</v>
      </c>
      <c r="D7" s="24" t="s">
        <v>71</v>
      </c>
      <c r="E7" s="8"/>
    </row>
    <row r="8" spans="1:5">
      <c r="A8" s="21" t="s">
        <v>16</v>
      </c>
      <c r="B8" s="1"/>
      <c r="C8" s="4">
        <f>C9</f>
        <v>20315.52</v>
      </c>
      <c r="D8" s="24" t="s">
        <v>71</v>
      </c>
      <c r="E8" s="8"/>
    </row>
    <row r="9" spans="1:5">
      <c r="A9" s="21" t="s">
        <v>17</v>
      </c>
      <c r="B9" s="1"/>
      <c r="C9" s="26">
        <f>900*12+792.96*12</f>
        <v>20315.52</v>
      </c>
      <c r="D9" s="24" t="s">
        <v>71</v>
      </c>
      <c r="E9" s="8"/>
    </row>
    <row r="10" spans="1:5">
      <c r="A10" s="27" t="s">
        <v>18</v>
      </c>
      <c r="B10" s="9"/>
      <c r="C10" s="10">
        <f>C5+C8</f>
        <v>1251621.6499999999</v>
      </c>
      <c r="D10" s="24" t="s">
        <v>71</v>
      </c>
      <c r="E10" s="2"/>
    </row>
    <row r="11" spans="1:5">
      <c r="A11" s="28" t="s">
        <v>19</v>
      </c>
      <c r="B11" s="28"/>
      <c r="C11" s="28"/>
      <c r="D11" s="28"/>
      <c r="E11" s="28"/>
    </row>
    <row r="12" spans="1:5" ht="29.25" thickBot="1">
      <c r="A12" s="27" t="s">
        <v>33</v>
      </c>
      <c r="B12" s="9" t="e">
        <f>#REF!</f>
        <v>#REF!</v>
      </c>
      <c r="C12" s="10">
        <f>C13+C14</f>
        <v>186014.34</v>
      </c>
      <c r="D12" s="3"/>
      <c r="E12" s="2"/>
    </row>
    <row r="13" spans="1:5" customFormat="1" ht="15.75" outlineLevel="2" thickBot="1">
      <c r="A13" s="23" t="s">
        <v>25</v>
      </c>
      <c r="B13" s="23" t="s">
        <v>26</v>
      </c>
      <c r="C13" s="23">
        <v>90041.72</v>
      </c>
      <c r="D13" s="23" t="s">
        <v>5</v>
      </c>
      <c r="E13" s="23">
        <v>26958.6</v>
      </c>
    </row>
    <row r="14" spans="1:5" customFormat="1" ht="15.75" outlineLevel="2" thickBot="1">
      <c r="A14" s="23" t="s">
        <v>27</v>
      </c>
      <c r="B14" s="23" t="s">
        <v>28</v>
      </c>
      <c r="C14" s="23">
        <v>95972.62</v>
      </c>
      <c r="D14" s="23" t="s">
        <v>5</v>
      </c>
      <c r="E14" s="23">
        <v>26958.6</v>
      </c>
    </row>
    <row r="15" spans="1:5" ht="29.25" thickBot="1">
      <c r="A15" s="27" t="s">
        <v>34</v>
      </c>
      <c r="B15" s="9" t="e">
        <f>#REF!</f>
        <v>#REF!</v>
      </c>
      <c r="C15" s="10">
        <f>C16+C17</f>
        <v>67126.94</v>
      </c>
      <c r="D15" s="3"/>
      <c r="E15" s="2"/>
    </row>
    <row r="16" spans="1:5" customFormat="1" ht="15.75" outlineLevel="2" thickBot="1">
      <c r="A16" s="23" t="s">
        <v>89</v>
      </c>
      <c r="B16" s="23" t="s">
        <v>89</v>
      </c>
      <c r="C16" s="23">
        <v>33698.28</v>
      </c>
      <c r="D16" s="23" t="s">
        <v>5</v>
      </c>
      <c r="E16" s="23">
        <v>26958.6</v>
      </c>
    </row>
    <row r="17" spans="1:5" customFormat="1" ht="15.75" outlineLevel="2" thickBot="1">
      <c r="A17" s="23" t="s">
        <v>90</v>
      </c>
      <c r="B17" s="23" t="s">
        <v>90</v>
      </c>
      <c r="C17" s="23">
        <v>33428.660000000003</v>
      </c>
      <c r="D17" s="23" t="s">
        <v>5</v>
      </c>
      <c r="E17" s="23">
        <v>26958.6</v>
      </c>
    </row>
    <row r="18" spans="1:5" ht="29.25" thickBot="1">
      <c r="A18" s="27" t="s">
        <v>35</v>
      </c>
      <c r="B18" s="11" t="e">
        <f>#REF!+#REF!</f>
        <v>#REF!</v>
      </c>
      <c r="C18" s="10">
        <f>C19+C20+C21</f>
        <v>128134.14</v>
      </c>
      <c r="D18" s="5"/>
      <c r="E18" s="2"/>
    </row>
    <row r="19" spans="1:5" customFormat="1" ht="15.75" outlineLevel="2" thickBot="1">
      <c r="A19" s="23" t="s">
        <v>29</v>
      </c>
      <c r="B19" s="23" t="s">
        <v>29</v>
      </c>
      <c r="C19" s="23">
        <v>53071.8</v>
      </c>
      <c r="D19" s="23" t="s">
        <v>30</v>
      </c>
      <c r="E19" s="23">
        <v>1182</v>
      </c>
    </row>
    <row r="20" spans="1:5" customFormat="1" ht="15.75" outlineLevel="2" thickBot="1">
      <c r="A20" s="23" t="s">
        <v>31</v>
      </c>
      <c r="B20" s="23" t="s">
        <v>31</v>
      </c>
      <c r="C20" s="23">
        <v>66906.539999999994</v>
      </c>
      <c r="D20" s="23" t="s">
        <v>30</v>
      </c>
      <c r="E20" s="23">
        <v>1242</v>
      </c>
    </row>
    <row r="21" spans="1:5" customFormat="1" ht="15.75" outlineLevel="2" thickBot="1">
      <c r="A21" s="23" t="s">
        <v>32</v>
      </c>
      <c r="B21" s="23" t="s">
        <v>32</v>
      </c>
      <c r="C21" s="23">
        <v>8155.8</v>
      </c>
      <c r="D21" s="23" t="s">
        <v>30</v>
      </c>
      <c r="E21" s="23">
        <v>1182</v>
      </c>
    </row>
    <row r="22" spans="1:5" ht="43.5" thickBot="1">
      <c r="A22" s="27" t="s">
        <v>36</v>
      </c>
      <c r="B22" s="9"/>
      <c r="C22" s="10">
        <f>SUM(C23:C28)</f>
        <v>33963.07</v>
      </c>
      <c r="D22" s="3"/>
      <c r="E22" s="2"/>
    </row>
    <row r="23" spans="1:5" customFormat="1" ht="15.75" outlineLevel="2" thickBot="1">
      <c r="A23" s="23" t="s">
        <v>86</v>
      </c>
      <c r="B23" s="23" t="s">
        <v>86</v>
      </c>
      <c r="C23" s="23">
        <v>2156.69</v>
      </c>
      <c r="D23" s="23" t="s">
        <v>5</v>
      </c>
      <c r="E23" s="23">
        <v>26958.6</v>
      </c>
    </row>
    <row r="24" spans="1:5" customFormat="1" ht="15.75" outlineLevel="2" thickBot="1">
      <c r="A24" s="23" t="s">
        <v>37</v>
      </c>
      <c r="B24" s="23" t="s">
        <v>38</v>
      </c>
      <c r="C24" s="23">
        <v>3421.18</v>
      </c>
      <c r="D24" s="23" t="s">
        <v>5</v>
      </c>
      <c r="E24" s="23">
        <v>69.606999999999999</v>
      </c>
    </row>
    <row r="25" spans="1:5" customFormat="1" ht="15.75" outlineLevel="2" thickBot="1">
      <c r="A25" s="23" t="s">
        <v>93</v>
      </c>
      <c r="B25" s="23" t="s">
        <v>93</v>
      </c>
      <c r="C25" s="23">
        <v>2048.85</v>
      </c>
      <c r="D25" s="23" t="s">
        <v>5</v>
      </c>
      <c r="E25" s="23">
        <v>26958.6</v>
      </c>
    </row>
    <row r="26" spans="1:5" customFormat="1" ht="15.75" outlineLevel="2" thickBot="1">
      <c r="A26" s="23" t="s">
        <v>20</v>
      </c>
      <c r="B26" s="23" t="s">
        <v>21</v>
      </c>
      <c r="C26" s="23">
        <v>3680.79</v>
      </c>
      <c r="D26" s="23" t="s">
        <v>5</v>
      </c>
      <c r="E26" s="23">
        <v>176.03</v>
      </c>
    </row>
    <row r="27" spans="1:5" customFormat="1" ht="18.75" customHeight="1" outlineLevel="2" thickBot="1">
      <c r="A27" s="23" t="s">
        <v>39</v>
      </c>
      <c r="B27" s="23" t="s">
        <v>40</v>
      </c>
      <c r="C27" s="23">
        <v>377.4</v>
      </c>
      <c r="D27" s="23" t="s">
        <v>5</v>
      </c>
      <c r="E27" s="23">
        <v>2695.68</v>
      </c>
    </row>
    <row r="28" spans="1:5" customFormat="1" ht="15.75" outlineLevel="2" thickBot="1">
      <c r="A28" s="23" t="s">
        <v>22</v>
      </c>
      <c r="B28" s="23" t="s">
        <v>23</v>
      </c>
      <c r="C28" s="23">
        <v>22278.16</v>
      </c>
      <c r="D28" s="23" t="s">
        <v>5</v>
      </c>
      <c r="E28" s="23">
        <v>6670.11</v>
      </c>
    </row>
    <row r="29" spans="1:5" ht="43.5" outlineLevel="1" thickBot="1">
      <c r="A29" s="27" t="s">
        <v>45</v>
      </c>
      <c r="B29" s="22"/>
      <c r="C29" s="10">
        <f>SUM(C30:C40)</f>
        <v>462153.04</v>
      </c>
      <c r="D29" s="22"/>
      <c r="E29" s="22"/>
    </row>
    <row r="30" spans="1:5" customFormat="1" ht="15.75" outlineLevel="2" thickBot="1">
      <c r="A30" s="23" t="s">
        <v>102</v>
      </c>
      <c r="B30" s="23" t="s">
        <v>102</v>
      </c>
      <c r="C30" s="23">
        <v>395.71</v>
      </c>
      <c r="D30" s="23" t="s">
        <v>6</v>
      </c>
      <c r="E30" s="23">
        <v>1</v>
      </c>
    </row>
    <row r="31" spans="1:5" customFormat="1" ht="15.75" outlineLevel="2" thickBot="1">
      <c r="A31" s="23" t="s">
        <v>104</v>
      </c>
      <c r="B31" s="23" t="s">
        <v>104</v>
      </c>
      <c r="C31" s="23">
        <v>3247.83</v>
      </c>
      <c r="D31" s="23" t="s">
        <v>5</v>
      </c>
      <c r="E31" s="23">
        <v>2.7</v>
      </c>
    </row>
    <row r="32" spans="1:5" customFormat="1" ht="15.75" outlineLevel="2" thickBot="1">
      <c r="A32" s="23" t="s">
        <v>78</v>
      </c>
      <c r="B32" s="23" t="s">
        <v>78</v>
      </c>
      <c r="C32" s="23">
        <v>2535.48</v>
      </c>
      <c r="D32" s="23" t="s">
        <v>6</v>
      </c>
      <c r="E32" s="23">
        <v>2</v>
      </c>
    </row>
    <row r="33" spans="1:5" customFormat="1" ht="15.75" outlineLevel="2" thickBot="1">
      <c r="A33" s="23" t="s">
        <v>73</v>
      </c>
      <c r="B33" s="23" t="s">
        <v>74</v>
      </c>
      <c r="C33" s="23">
        <v>56689.2</v>
      </c>
      <c r="D33" s="23" t="s">
        <v>7</v>
      </c>
      <c r="E33" s="23">
        <v>72</v>
      </c>
    </row>
    <row r="34" spans="1:5" customFormat="1" ht="15.75" outlineLevel="2" thickBot="1">
      <c r="A34" s="23" t="s">
        <v>106</v>
      </c>
      <c r="B34" s="23" t="s">
        <v>106</v>
      </c>
      <c r="C34" s="23">
        <v>165.48</v>
      </c>
      <c r="D34" s="23" t="s">
        <v>6</v>
      </c>
      <c r="E34" s="23">
        <v>2</v>
      </c>
    </row>
    <row r="35" spans="1:5" customFormat="1" ht="15.75" outlineLevel="2" thickBot="1">
      <c r="A35" s="23" t="s">
        <v>99</v>
      </c>
      <c r="B35" s="23" t="s">
        <v>99</v>
      </c>
      <c r="C35" s="23">
        <v>210.72</v>
      </c>
      <c r="D35" s="23" t="s">
        <v>5</v>
      </c>
      <c r="E35" s="23">
        <v>0.5</v>
      </c>
    </row>
    <row r="36" spans="1:5" customFormat="1" ht="15.75" outlineLevel="2" thickBot="1">
      <c r="A36" s="23" t="s">
        <v>83</v>
      </c>
      <c r="B36" s="23" t="s">
        <v>83</v>
      </c>
      <c r="C36" s="23">
        <v>3113.52</v>
      </c>
      <c r="D36" s="23" t="s">
        <v>6</v>
      </c>
      <c r="E36" s="23">
        <v>3</v>
      </c>
    </row>
    <row r="37" spans="1:5" customFormat="1" ht="15.75" outlineLevel="2" thickBot="1">
      <c r="A37" s="23" t="s">
        <v>121</v>
      </c>
      <c r="B37" s="23" t="s">
        <v>121</v>
      </c>
      <c r="C37" s="23">
        <v>4109.99</v>
      </c>
      <c r="D37" s="23" t="s">
        <v>66</v>
      </c>
      <c r="E37" s="23">
        <v>0.3</v>
      </c>
    </row>
    <row r="38" spans="1:5" customFormat="1" ht="15.75" outlineLevel="2" thickBot="1">
      <c r="A38" s="23" t="s">
        <v>122</v>
      </c>
      <c r="B38" s="23" t="s">
        <v>122</v>
      </c>
      <c r="C38" s="23">
        <v>607.30999999999995</v>
      </c>
      <c r="D38" s="23" t="s">
        <v>6</v>
      </c>
      <c r="E38" s="23">
        <v>1</v>
      </c>
    </row>
    <row r="39" spans="1:5" customFormat="1" ht="15.75" outlineLevel="2" thickBot="1">
      <c r="A39" s="23" t="s">
        <v>97</v>
      </c>
      <c r="B39" s="23" t="s">
        <v>98</v>
      </c>
      <c r="C39" s="23">
        <v>388102.6</v>
      </c>
      <c r="D39" s="23" t="s">
        <v>5</v>
      </c>
      <c r="E39" s="23">
        <v>1010</v>
      </c>
    </row>
    <row r="40" spans="1:5" customFormat="1" ht="15.75" outlineLevel="2" thickBot="1">
      <c r="A40" s="23" t="s">
        <v>100</v>
      </c>
      <c r="B40" s="23" t="s">
        <v>100</v>
      </c>
      <c r="C40" s="23">
        <v>2975.2</v>
      </c>
      <c r="D40" s="23" t="s">
        <v>5</v>
      </c>
      <c r="E40" s="23">
        <v>20</v>
      </c>
    </row>
    <row r="41" spans="1:5" customFormat="1" ht="52.5" customHeight="1" outlineLevel="2" thickBot="1">
      <c r="A41" s="27" t="s">
        <v>46</v>
      </c>
      <c r="B41" s="29"/>
      <c r="C41" s="25">
        <f>SUM(C42:C69)</f>
        <v>329655.18</v>
      </c>
      <c r="D41" s="29"/>
      <c r="E41" s="29"/>
    </row>
    <row r="42" spans="1:5" customFormat="1" ht="15.75" outlineLevel="2" thickBot="1">
      <c r="A42" s="23" t="s">
        <v>59</v>
      </c>
      <c r="B42" s="23" t="s">
        <v>59</v>
      </c>
      <c r="C42" s="23">
        <v>1938.12</v>
      </c>
      <c r="D42" s="23" t="s">
        <v>60</v>
      </c>
      <c r="E42" s="23">
        <v>4</v>
      </c>
    </row>
    <row r="43" spans="1:5" customFormat="1" ht="15.75" outlineLevel="2" thickBot="1">
      <c r="A43" s="23" t="s">
        <v>77</v>
      </c>
      <c r="B43" s="23" t="s">
        <v>77</v>
      </c>
      <c r="C43" s="23">
        <v>4856.16</v>
      </c>
      <c r="D43" s="23" t="s">
        <v>61</v>
      </c>
      <c r="E43" s="23">
        <v>6</v>
      </c>
    </row>
    <row r="44" spans="1:5" customFormat="1" ht="15.75" outlineLevel="2" thickBot="1">
      <c r="A44" s="23" t="s">
        <v>69</v>
      </c>
      <c r="B44" s="23" t="s">
        <v>69</v>
      </c>
      <c r="C44" s="23">
        <v>280.7</v>
      </c>
      <c r="D44" s="23" t="s">
        <v>7</v>
      </c>
      <c r="E44" s="23">
        <v>1</v>
      </c>
    </row>
    <row r="45" spans="1:5" customFormat="1" ht="15.75" outlineLevel="2" thickBot="1">
      <c r="A45" s="23" t="s">
        <v>69</v>
      </c>
      <c r="B45" s="23" t="s">
        <v>69</v>
      </c>
      <c r="C45" s="23">
        <v>2807</v>
      </c>
      <c r="D45" s="23" t="s">
        <v>7</v>
      </c>
      <c r="E45" s="23">
        <v>10</v>
      </c>
    </row>
    <row r="46" spans="1:5" customFormat="1" ht="15.75" outlineLevel="2" thickBot="1">
      <c r="A46" s="23" t="s">
        <v>87</v>
      </c>
      <c r="B46" s="23" t="s">
        <v>87</v>
      </c>
      <c r="C46" s="23">
        <v>8445.06</v>
      </c>
      <c r="D46" s="23" t="s">
        <v>7</v>
      </c>
      <c r="E46" s="23">
        <v>27</v>
      </c>
    </row>
    <row r="47" spans="1:5" customFormat="1" ht="15.75" outlineLevel="2" thickBot="1">
      <c r="A47" s="23" t="s">
        <v>65</v>
      </c>
      <c r="B47" s="23" t="s">
        <v>65</v>
      </c>
      <c r="C47" s="23">
        <v>9103.2000000000007</v>
      </c>
      <c r="D47" s="23" t="s">
        <v>7</v>
      </c>
      <c r="E47" s="23">
        <v>24</v>
      </c>
    </row>
    <row r="48" spans="1:5" customFormat="1" ht="15.75" outlineLevel="2" thickBot="1">
      <c r="A48" s="23" t="s">
        <v>105</v>
      </c>
      <c r="B48" s="23" t="s">
        <v>105</v>
      </c>
      <c r="C48" s="23">
        <v>383.63</v>
      </c>
      <c r="D48" s="23" t="s">
        <v>6</v>
      </c>
      <c r="E48" s="23">
        <v>1</v>
      </c>
    </row>
    <row r="49" spans="1:5" customFormat="1" ht="15.75" outlineLevel="2" thickBot="1">
      <c r="A49" s="23" t="s">
        <v>79</v>
      </c>
      <c r="B49" s="23" t="s">
        <v>79</v>
      </c>
      <c r="C49" s="23">
        <v>11184.32</v>
      </c>
      <c r="D49" s="23" t="s">
        <v>7</v>
      </c>
      <c r="E49" s="23">
        <v>16</v>
      </c>
    </row>
    <row r="50" spans="1:5" customFormat="1" ht="15.75" outlineLevel="2" thickBot="1">
      <c r="A50" s="23" t="s">
        <v>70</v>
      </c>
      <c r="B50" s="23" t="s">
        <v>70</v>
      </c>
      <c r="C50" s="23">
        <v>2082.2800000000002</v>
      </c>
      <c r="D50" s="23" t="s">
        <v>6</v>
      </c>
      <c r="E50" s="23">
        <v>1</v>
      </c>
    </row>
    <row r="51" spans="1:5" customFormat="1" ht="15.75" outlineLevel="2" thickBot="1">
      <c r="A51" s="23" t="s">
        <v>94</v>
      </c>
      <c r="B51" s="23" t="s">
        <v>94</v>
      </c>
      <c r="C51" s="23">
        <v>13432.3</v>
      </c>
      <c r="D51" s="23" t="s">
        <v>6</v>
      </c>
      <c r="E51" s="23">
        <v>7</v>
      </c>
    </row>
    <row r="52" spans="1:5" customFormat="1" ht="15.75" outlineLevel="2" thickBot="1">
      <c r="A52" s="23" t="s">
        <v>108</v>
      </c>
      <c r="B52" s="23" t="s">
        <v>108</v>
      </c>
      <c r="C52" s="23">
        <v>10292.75</v>
      </c>
      <c r="D52" s="23" t="s">
        <v>6</v>
      </c>
      <c r="E52" s="23">
        <v>1</v>
      </c>
    </row>
    <row r="53" spans="1:5" customFormat="1" ht="15.75" outlineLevel="2" thickBot="1">
      <c r="A53" s="23" t="s">
        <v>109</v>
      </c>
      <c r="B53" s="23" t="s">
        <v>109</v>
      </c>
      <c r="C53" s="23">
        <v>25332.69</v>
      </c>
      <c r="D53" s="23" t="s">
        <v>6</v>
      </c>
      <c r="E53" s="23">
        <v>3</v>
      </c>
    </row>
    <row r="54" spans="1:5" customFormat="1" ht="15.75" outlineLevel="2" thickBot="1">
      <c r="A54" s="23" t="s">
        <v>110</v>
      </c>
      <c r="B54" s="23" t="s">
        <v>110</v>
      </c>
      <c r="C54" s="23">
        <v>1265.26</v>
      </c>
      <c r="D54" s="23" t="s">
        <v>6</v>
      </c>
      <c r="E54" s="23">
        <v>1</v>
      </c>
    </row>
    <row r="55" spans="1:5" customFormat="1" ht="15.75" outlineLevel="2" thickBot="1">
      <c r="A55" s="23" t="s">
        <v>111</v>
      </c>
      <c r="B55" s="23" t="s">
        <v>111</v>
      </c>
      <c r="C55" s="23">
        <v>1806.32</v>
      </c>
      <c r="D55" s="23" t="s">
        <v>7</v>
      </c>
      <c r="E55" s="23">
        <v>2</v>
      </c>
    </row>
    <row r="56" spans="1:5" customFormat="1" ht="15.75" outlineLevel="2" thickBot="1">
      <c r="A56" s="23" t="s">
        <v>112</v>
      </c>
      <c r="B56" s="23" t="s">
        <v>112</v>
      </c>
      <c r="C56" s="23">
        <v>515</v>
      </c>
      <c r="D56" s="23" t="s">
        <v>7</v>
      </c>
      <c r="E56" s="23">
        <v>0.5</v>
      </c>
    </row>
    <row r="57" spans="1:5" customFormat="1" ht="15.75" outlineLevel="2" thickBot="1">
      <c r="A57" s="23" t="s">
        <v>95</v>
      </c>
      <c r="B57" s="23" t="s">
        <v>95</v>
      </c>
      <c r="C57" s="23">
        <v>9395.0400000000009</v>
      </c>
      <c r="D57" s="23" t="s">
        <v>7</v>
      </c>
      <c r="E57" s="23">
        <v>8</v>
      </c>
    </row>
    <row r="58" spans="1:5" customFormat="1" ht="15.75" outlineLevel="2" thickBot="1">
      <c r="A58" s="23" t="s">
        <v>80</v>
      </c>
      <c r="B58" s="23" t="s">
        <v>80</v>
      </c>
      <c r="C58" s="23">
        <v>5111.3100000000004</v>
      </c>
      <c r="D58" s="23" t="s">
        <v>62</v>
      </c>
      <c r="E58" s="23">
        <v>4</v>
      </c>
    </row>
    <row r="59" spans="1:5" customFormat="1" ht="15.75" outlineLevel="2" thickBot="1">
      <c r="A59" s="23" t="s">
        <v>113</v>
      </c>
      <c r="B59" s="23" t="s">
        <v>113</v>
      </c>
      <c r="C59" s="23">
        <v>2821.98</v>
      </c>
      <c r="D59" s="23" t="s">
        <v>7</v>
      </c>
      <c r="E59" s="23">
        <v>2</v>
      </c>
    </row>
    <row r="60" spans="1:5" customFormat="1" ht="15.75" outlineLevel="2" thickBot="1">
      <c r="A60" s="23" t="s">
        <v>114</v>
      </c>
      <c r="B60" s="23" t="s">
        <v>114</v>
      </c>
      <c r="C60" s="23">
        <v>7252.28</v>
      </c>
      <c r="D60" s="23" t="s">
        <v>7</v>
      </c>
      <c r="E60" s="23">
        <v>2</v>
      </c>
    </row>
    <row r="61" spans="1:5" customFormat="1" ht="15.75" outlineLevel="2" thickBot="1">
      <c r="A61" s="23" t="s">
        <v>96</v>
      </c>
      <c r="B61" s="23" t="s">
        <v>96</v>
      </c>
      <c r="C61" s="23">
        <v>22700.65</v>
      </c>
      <c r="D61" s="23" t="s">
        <v>7</v>
      </c>
      <c r="E61" s="23">
        <v>20.7</v>
      </c>
    </row>
    <row r="62" spans="1:5" customFormat="1" ht="15.75" outlineLevel="2" thickBot="1">
      <c r="A62" s="23" t="s">
        <v>115</v>
      </c>
      <c r="B62" s="23" t="s">
        <v>115</v>
      </c>
      <c r="C62" s="23">
        <v>447.6</v>
      </c>
      <c r="D62" s="23" t="s">
        <v>7</v>
      </c>
      <c r="E62" s="23">
        <v>0.5</v>
      </c>
    </row>
    <row r="63" spans="1:5" customFormat="1" ht="15.75" outlineLevel="2" thickBot="1">
      <c r="A63" s="23" t="s">
        <v>117</v>
      </c>
      <c r="B63" s="23" t="s">
        <v>118</v>
      </c>
      <c r="C63" s="23">
        <v>5517.12</v>
      </c>
      <c r="D63" s="23" t="s">
        <v>6</v>
      </c>
      <c r="E63" s="23">
        <v>1</v>
      </c>
    </row>
    <row r="64" spans="1:5" customFormat="1" ht="15.75" outlineLevel="2" thickBot="1">
      <c r="A64" s="23" t="s">
        <v>81</v>
      </c>
      <c r="B64" s="23" t="s">
        <v>81</v>
      </c>
      <c r="C64" s="23">
        <v>729.36</v>
      </c>
      <c r="D64" s="23" t="s">
        <v>82</v>
      </c>
      <c r="E64" s="23">
        <v>1</v>
      </c>
    </row>
    <row r="65" spans="1:5" customFormat="1" ht="15.75" outlineLevel="2" thickBot="1">
      <c r="A65" s="23" t="s">
        <v>119</v>
      </c>
      <c r="B65" s="23" t="s">
        <v>119</v>
      </c>
      <c r="C65" s="23">
        <v>167480</v>
      </c>
      <c r="D65" s="23" t="s">
        <v>120</v>
      </c>
      <c r="E65" s="23">
        <v>1</v>
      </c>
    </row>
    <row r="66" spans="1:5" customFormat="1" ht="15.75" outlineLevel="2" thickBot="1">
      <c r="A66" s="23" t="s">
        <v>63</v>
      </c>
      <c r="B66" s="23" t="s">
        <v>63</v>
      </c>
      <c r="C66" s="23">
        <v>540.28</v>
      </c>
      <c r="D66" s="23" t="s">
        <v>64</v>
      </c>
      <c r="E66" s="23">
        <v>2</v>
      </c>
    </row>
    <row r="67" spans="1:5" customFormat="1" ht="15.75" outlineLevel="2" thickBot="1">
      <c r="A67" s="23" t="s">
        <v>68</v>
      </c>
      <c r="B67" s="23" t="s">
        <v>68</v>
      </c>
      <c r="C67" s="23">
        <v>5184.66</v>
      </c>
      <c r="D67" s="23" t="s">
        <v>7</v>
      </c>
      <c r="E67" s="23">
        <v>26</v>
      </c>
    </row>
    <row r="68" spans="1:5" customFormat="1" ht="15.75" outlineLevel="2" thickBot="1">
      <c r="A68" s="23" t="s">
        <v>75</v>
      </c>
      <c r="B68" s="23" t="s">
        <v>76</v>
      </c>
      <c r="C68" s="23">
        <v>670.22</v>
      </c>
      <c r="D68" s="23" t="s">
        <v>6</v>
      </c>
      <c r="E68" s="23">
        <v>2</v>
      </c>
    </row>
    <row r="69" spans="1:5" customFormat="1" ht="15.75" outlineLevel="2" thickBot="1">
      <c r="A69" s="23" t="s">
        <v>24</v>
      </c>
      <c r="B69" s="23" t="s">
        <v>24</v>
      </c>
      <c r="C69" s="23">
        <v>8079.89</v>
      </c>
      <c r="D69" s="23" t="s">
        <v>61</v>
      </c>
      <c r="E69" s="23">
        <v>13</v>
      </c>
    </row>
    <row r="70" spans="1:5" customFormat="1" ht="28.5" outlineLevel="2">
      <c r="A70" s="27" t="s">
        <v>47</v>
      </c>
      <c r="B70" s="29"/>
      <c r="C70" s="25"/>
      <c r="D70" s="29"/>
      <c r="E70" s="29"/>
    </row>
    <row r="71" spans="1:5" ht="28.5">
      <c r="A71" s="27" t="s">
        <v>48</v>
      </c>
      <c r="B71" s="9" t="e">
        <f>SUM(#REF!)</f>
        <v>#REF!</v>
      </c>
      <c r="C71" s="10"/>
      <c r="D71" s="3"/>
      <c r="E71" s="2"/>
    </row>
    <row r="72" spans="1:5" ht="28.5">
      <c r="A72" s="27" t="s">
        <v>49</v>
      </c>
      <c r="B72" s="9">
        <f>B73</f>
        <v>0</v>
      </c>
      <c r="C72" s="10">
        <f>B72</f>
        <v>0</v>
      </c>
      <c r="D72" s="3"/>
      <c r="E72" s="2"/>
    </row>
    <row r="73" spans="1:5">
      <c r="A73" s="3" t="s">
        <v>0</v>
      </c>
      <c r="B73" s="9"/>
      <c r="C73" s="12">
        <f t="shared" ref="C73" si="0">B73*1.18</f>
        <v>0</v>
      </c>
      <c r="D73" s="3"/>
      <c r="E73" s="2"/>
    </row>
    <row r="74" spans="1:5" ht="29.25" thickBot="1">
      <c r="A74" s="27" t="s">
        <v>50</v>
      </c>
      <c r="B74" s="9" t="e">
        <f>#REF!+#REF!</f>
        <v>#REF!</v>
      </c>
      <c r="C74" s="10">
        <f>C75</f>
        <v>2780.85</v>
      </c>
      <c r="D74" s="3"/>
      <c r="E74" s="2"/>
    </row>
    <row r="75" spans="1:5" customFormat="1" ht="15.75" outlineLevel="2" thickBot="1">
      <c r="A75" s="23" t="s">
        <v>103</v>
      </c>
      <c r="B75" s="23" t="s">
        <v>103</v>
      </c>
      <c r="C75" s="23">
        <v>2780.85</v>
      </c>
      <c r="D75" s="23" t="s">
        <v>5</v>
      </c>
      <c r="E75" s="23">
        <v>0.42</v>
      </c>
    </row>
    <row r="76" spans="1:5" ht="28.5">
      <c r="A76" s="27" t="s">
        <v>51</v>
      </c>
      <c r="B76" s="9" t="e">
        <f>#REF!</f>
        <v>#REF!</v>
      </c>
      <c r="C76" s="10">
        <v>0</v>
      </c>
      <c r="D76" s="3"/>
      <c r="E76" s="2"/>
    </row>
    <row r="77" spans="1:5">
      <c r="A77" s="27"/>
      <c r="B77" s="9"/>
      <c r="C77" s="10"/>
      <c r="D77" s="3"/>
      <c r="E77" s="2"/>
    </row>
    <row r="78" spans="1:5" ht="29.25" thickBot="1">
      <c r="A78" s="27" t="s">
        <v>52</v>
      </c>
      <c r="B78" s="9" t="e">
        <f>#REF!+#REF!</f>
        <v>#REF!</v>
      </c>
      <c r="C78" s="10">
        <f>C79+C80</f>
        <v>29115.279999999999</v>
      </c>
      <c r="D78" s="3"/>
      <c r="E78" s="2"/>
    </row>
    <row r="79" spans="1:5" customFormat="1" ht="15.75" outlineLevel="2" thickBot="1">
      <c r="A79" s="23" t="s">
        <v>88</v>
      </c>
      <c r="B79" s="23" t="s">
        <v>88</v>
      </c>
      <c r="C79" s="23">
        <v>14557.64</v>
      </c>
      <c r="D79" s="23" t="s">
        <v>5</v>
      </c>
      <c r="E79" s="23">
        <v>26958.6</v>
      </c>
    </row>
    <row r="80" spans="1:5" customFormat="1" ht="15.75" outlineLevel="2" thickBot="1">
      <c r="A80" s="23" t="s">
        <v>116</v>
      </c>
      <c r="B80" s="23" t="s">
        <v>116</v>
      </c>
      <c r="C80" s="23">
        <v>14557.64</v>
      </c>
      <c r="D80" s="23" t="s">
        <v>5</v>
      </c>
      <c r="E80" s="23">
        <v>26958.6</v>
      </c>
    </row>
    <row r="81" spans="1:5" ht="42.75">
      <c r="A81" s="27" t="s">
        <v>53</v>
      </c>
      <c r="B81" s="9" t="e">
        <f>#REF!</f>
        <v>#REF!</v>
      </c>
      <c r="C81" s="10"/>
      <c r="D81" s="3"/>
      <c r="E81" s="2"/>
    </row>
    <row r="82" spans="1:5" ht="57.75" thickBot="1">
      <c r="A82" s="27" t="s">
        <v>54</v>
      </c>
      <c r="B82" s="9" t="e">
        <f>SUM(#REF!)</f>
        <v>#REF!</v>
      </c>
      <c r="C82" s="10">
        <f>SUM(C83:C87)</f>
        <v>154807.33000000002</v>
      </c>
      <c r="D82" s="3"/>
      <c r="E82" s="2"/>
    </row>
    <row r="83" spans="1:5" customFormat="1" ht="15.75" outlineLevel="2" thickBot="1">
      <c r="A83" s="23" t="s">
        <v>43</v>
      </c>
      <c r="B83" s="23" t="s">
        <v>44</v>
      </c>
      <c r="C83" s="23">
        <v>916.59</v>
      </c>
      <c r="D83" s="23" t="s">
        <v>5</v>
      </c>
      <c r="E83" s="23">
        <v>53917.2</v>
      </c>
    </row>
    <row r="84" spans="1:5" customFormat="1" ht="15.75" outlineLevel="2" thickBot="1">
      <c r="A84" s="23" t="s">
        <v>107</v>
      </c>
      <c r="B84" s="23" t="s">
        <v>107</v>
      </c>
      <c r="C84" s="23">
        <v>1781.25</v>
      </c>
      <c r="D84" s="23" t="s">
        <v>6</v>
      </c>
      <c r="E84" s="23">
        <v>25</v>
      </c>
    </row>
    <row r="85" spans="1:5" customFormat="1" ht="15.75" outlineLevel="2" thickBot="1">
      <c r="A85" s="23" t="s">
        <v>91</v>
      </c>
      <c r="B85" s="23" t="s">
        <v>41</v>
      </c>
      <c r="C85" s="23">
        <v>76023.240000000005</v>
      </c>
      <c r="D85" s="23" t="s">
        <v>5</v>
      </c>
      <c r="E85" s="23">
        <v>26958.6</v>
      </c>
    </row>
    <row r="86" spans="1:5" customFormat="1" ht="15.75" outlineLevel="2" thickBot="1">
      <c r="A86" s="23" t="s">
        <v>92</v>
      </c>
      <c r="B86" s="23" t="s">
        <v>42</v>
      </c>
      <c r="C86" s="23">
        <v>76023.25</v>
      </c>
      <c r="D86" s="23" t="s">
        <v>5</v>
      </c>
      <c r="E86" s="23">
        <v>26958.6</v>
      </c>
    </row>
    <row r="87" spans="1:5" customFormat="1" ht="15.75" outlineLevel="2" thickBot="1">
      <c r="A87" s="23" t="s">
        <v>67</v>
      </c>
      <c r="B87" s="23" t="s">
        <v>67</v>
      </c>
      <c r="C87" s="23">
        <v>63</v>
      </c>
      <c r="D87" s="23" t="s">
        <v>66</v>
      </c>
      <c r="E87" s="23">
        <v>7.0000000000000007E-2</v>
      </c>
    </row>
    <row r="88" spans="1:5">
      <c r="A88" s="27" t="s">
        <v>55</v>
      </c>
      <c r="B88" s="9">
        <f>B89</f>
        <v>4271.1864406779659</v>
      </c>
      <c r="C88" s="10">
        <f>C89</f>
        <v>5040</v>
      </c>
      <c r="D88" s="3"/>
      <c r="E88" s="2"/>
    </row>
    <row r="89" spans="1:5" ht="45">
      <c r="A89" s="5" t="s">
        <v>10</v>
      </c>
      <c r="B89" s="11">
        <f>C89/1.18</f>
        <v>4271.1864406779659</v>
      </c>
      <c r="C89" s="13">
        <f>E89*12*5</f>
        <v>5040</v>
      </c>
      <c r="D89" s="5" t="s">
        <v>8</v>
      </c>
      <c r="E89" s="5">
        <v>84</v>
      </c>
    </row>
    <row r="90" spans="1:5">
      <c r="A90" s="27" t="s">
        <v>56</v>
      </c>
      <c r="B90" s="14" t="e">
        <f>B12+B15+B18+#REF!+#REF!+#REF!+B71+B72+B74+B76+B78+B81+B82+B88</f>
        <v>#REF!</v>
      </c>
      <c r="C90" s="15">
        <f>C12+C15+C18+C22+C29+C41+C74+C76+C78+C81+C1004+C82+C71+C70+C88</f>
        <v>1398790.1700000002</v>
      </c>
      <c r="D90" s="12" t="s">
        <v>71</v>
      </c>
      <c r="E90" s="2"/>
    </row>
    <row r="91" spans="1:5">
      <c r="A91" s="27" t="s">
        <v>57</v>
      </c>
      <c r="B91" s="16"/>
      <c r="C91" s="10">
        <f>C90*1.18</f>
        <v>1650572.4006000001</v>
      </c>
      <c r="D91" s="12" t="s">
        <v>71</v>
      </c>
      <c r="E91" s="2"/>
    </row>
    <row r="92" spans="1:5">
      <c r="A92" s="27" t="s">
        <v>58</v>
      </c>
      <c r="B92" s="16"/>
      <c r="C92" s="10">
        <f>C4+C5+C9-C91</f>
        <v>-2163726.8805999998</v>
      </c>
      <c r="D92" s="12" t="s">
        <v>71</v>
      </c>
      <c r="E92" s="2"/>
    </row>
    <row r="93" spans="1:5" ht="28.5">
      <c r="A93" s="27" t="s">
        <v>84</v>
      </c>
      <c r="B93" s="9"/>
      <c r="C93" s="10">
        <f>C92+C7</f>
        <v>-2186821.2305999994</v>
      </c>
      <c r="D93" s="12" t="s">
        <v>71</v>
      </c>
      <c r="E93" s="2"/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2018-03-13T05:42:48Z</cp:lastPrinted>
  <dcterms:created xsi:type="dcterms:W3CDTF">2016-03-18T02:51:51Z</dcterms:created>
  <dcterms:modified xsi:type="dcterms:W3CDTF">2018-03-13T06:35:37Z</dcterms:modified>
</cp:coreProperties>
</file>