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Лист1!$A$1:$E$105</definedName>
  </definedNames>
  <calcPr calcId="124519" calcMode="manual"/>
</workbook>
</file>

<file path=xl/calcChain.xml><?xml version="1.0" encoding="utf-8"?>
<calcChain xmlns="http://schemas.openxmlformats.org/spreadsheetml/2006/main">
  <c r="C7" i="1"/>
  <c r="C40"/>
  <c r="C90"/>
  <c r="C84"/>
  <c r="C81"/>
  <c r="C78"/>
  <c r="C31"/>
  <c r="C22"/>
  <c r="C18"/>
  <c r="C15"/>
  <c r="C12"/>
  <c r="E88"/>
  <c r="C88"/>
  <c r="C87" s="1"/>
  <c r="C9"/>
  <c r="C8" s="1"/>
  <c r="C10" l="1"/>
  <c r="C101" l="1"/>
  <c r="C100" s="1"/>
  <c r="C102" s="1"/>
  <c r="B40" l="1"/>
  <c r="B90"/>
  <c r="B78"/>
  <c r="B76"/>
  <c r="B75" l="1"/>
  <c r="B101"/>
  <c r="B100" s="1"/>
  <c r="B87"/>
  <c r="B84"/>
  <c r="B81"/>
  <c r="B77"/>
  <c r="B18"/>
  <c r="B15"/>
  <c r="B12"/>
  <c r="B102" l="1"/>
  <c r="C103" l="1"/>
  <c r="C104" l="1"/>
  <c r="C105" s="1"/>
</calcChain>
</file>

<file path=xl/sharedStrings.xml><?xml version="1.0" encoding="utf-8"?>
<sst xmlns="http://schemas.openxmlformats.org/spreadsheetml/2006/main" count="261" uniqueCount="142">
  <si>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</si>
  <si>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</si>
  <si>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</si>
  <si>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</si>
  <si>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</si>
  <si>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</si>
  <si>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</si>
  <si>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</si>
  <si>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</si>
  <si>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</si>
  <si>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</si>
  <si>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</si>
  <si>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</si>
  <si>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</si>
  <si>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</si>
  <si>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</si>
  <si>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</si>
  <si>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</si>
  <si>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</si>
  <si>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</si>
  <si>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</si>
  <si>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</si>
  <si>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</si>
  <si>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</si>
  <si>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</si>
  <si>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</si>
  <si>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</si>
  <si>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вентиля, д. 20 мм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</si>
  <si>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</si>
  <si>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</si>
  <si>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</si>
  <si>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</si>
  <si>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</si>
  <si>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</si>
  <si>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</si>
  <si>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</si>
  <si>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</si>
  <si>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</si>
  <si>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</si>
  <si>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</si>
  <si>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</si>
  <si>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</si>
  <si>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</si>
  <si>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</si>
  <si>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</si>
  <si>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</si>
  <si>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</si>
  <si>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</si>
  <si>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</si>
  <si>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</si>
  <si>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</si>
  <si>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</si>
  <si>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</si>
  <si>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</si>
  <si>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</si>
  <si>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</si>
  <si>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</si>
  <si>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</si>
  <si>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</si>
  <si>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</si>
  <si>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</si>
  <si>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</si>
  <si>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</si>
  <si>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</si>
  <si>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</si>
  <si>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</si>
  <si>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</si>
  <si>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</si>
  <si>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</si>
  <si>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</si>
  <si>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</si>
  <si>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</si>
  <si>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</si>
  <si>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</si>
  <si>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</si>
  <si>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</si>
  <si>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</si>
  <si>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</si>
  <si>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</si>
  <si>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Дератизация</t>
  </si>
  <si>
    <t>1м</t>
  </si>
  <si>
    <t>Устранение свищей хомутами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</si>
  <si>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</si>
  <si>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</si>
  <si>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</si>
  <si>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Закрытие и открытие стояков</t>
  </si>
  <si>
    <t>1 стояк</t>
  </si>
  <si>
    <t>Смена вентиля д. 32 мм</t>
  </si>
  <si>
    <t>прочистка вентиляционных каналов</t>
  </si>
  <si>
    <t>м3</t>
  </si>
  <si>
    <t>Содержание ДРС 1,2 кв. 2017г. к=0,8</t>
  </si>
  <si>
    <t>Адрес: Украинский бульвар, д. 20</t>
  </si>
  <si>
    <t>Ремонт шиферной кровли</t>
  </si>
  <si>
    <t>Устройство деревянных реечных ограждений на междуэтажных лес</t>
  </si>
  <si>
    <t>Устройство деревянных реечных ограждений на междуэ</t>
  </si>
  <si>
    <t>изг.и уст.дерев.фрамуги 1,3х0,53 с предв.окраск.и двойн.осте</t>
  </si>
  <si>
    <t>изг.и уст.дерев.фрамуги 1,3х0,53 с предв.окраск.и</t>
  </si>
  <si>
    <t>масляная окраска элементов детской площадки за 2раза</t>
  </si>
  <si>
    <t>масляная окраска элементов детской площадки за 2ра</t>
  </si>
  <si>
    <t>удаление снега и сосулек с кровель жилых домов</t>
  </si>
  <si>
    <t>Ремонт вентилей д.20-32</t>
  </si>
  <si>
    <t>Протяжка контактов на электроприборах (выкл., эл. счетчиков,</t>
  </si>
  <si>
    <t>Протяжка контактов на электроприборах (выкл., эл.</t>
  </si>
  <si>
    <t>Смена вентиля до 20 мм. (с материалом)</t>
  </si>
  <si>
    <t>Смена вентиля до д.32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</si>
  <si>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</si>
  <si>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</si>
  <si>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светильника с датчиком на движение</t>
  </si>
  <si>
    <t>Смена труб ГВС д.20</t>
  </si>
  <si>
    <t>Смена труб ГВС д.25</t>
  </si>
  <si>
    <t>Смена труб ХВС д.20</t>
  </si>
  <si>
    <t>Смена труб ХВС д.25</t>
  </si>
  <si>
    <t>Смена труб ХВС д.32</t>
  </si>
  <si>
    <t>Смена труб ХВС д.50</t>
  </si>
  <si>
    <t>Смена труб из водогазопроводных труб д. 20 с производством с</t>
  </si>
  <si>
    <t>Смена труб из водогазопроводных труб д. 20 с произ</t>
  </si>
  <si>
    <t>Смена труб из водогазопроводных труб д. 57 с производством с</t>
  </si>
  <si>
    <t>Смена труб из водогазопроводных труб д. 57 с произ</t>
  </si>
  <si>
    <t>Смена труб канализации д. 100</t>
  </si>
  <si>
    <t>вост-е фазного, нулевого питающего, отходящего провода на по</t>
  </si>
  <si>
    <t>вост-е фазного, нулевого питающего, отходящего про</t>
  </si>
  <si>
    <t>место</t>
  </si>
  <si>
    <t>замена эл. лампочки накаливания</t>
  </si>
  <si>
    <t>замена электро-патрона</t>
  </si>
  <si>
    <t>осмотр подвала</t>
  </si>
  <si>
    <t>раз</t>
  </si>
  <si>
    <t>осмотр электросчетчика</t>
  </si>
  <si>
    <t>подключение эл.энергии после отключения</t>
  </si>
  <si>
    <t>подкл.</t>
  </si>
  <si>
    <t>сброс воздуха с системы отопления</t>
  </si>
  <si>
    <t>сброс воздуха со стояков отопления</t>
  </si>
  <si>
    <t>смена труб из ВГП труб Д20 с произ-ом свар-х работ</t>
  </si>
  <si>
    <t>штукатурка штроб с известковой окракой</t>
  </si>
  <si>
    <t>Утепление вентпродухов изовером</t>
  </si>
  <si>
    <t>дезинсекция деревьев</t>
  </si>
  <si>
    <t>скос травы</t>
  </si>
  <si>
    <t>завоз песка в песочницу</t>
  </si>
  <si>
    <t>Рыхление слежавшегося песка в песочницах</t>
  </si>
  <si>
    <t>Завоз к месту посадки саженцев, плодородной земли</t>
  </si>
  <si>
    <t>Завоз к месту посадки цветочной рассады, плодородной земли</t>
  </si>
  <si>
    <t>Завоз к месту посадки цветочной рассады, плодородн</t>
  </si>
  <si>
    <t>Валка деревьев д. до 300 мм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</si>
</sst>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/>
    <xf numFmtId="43" fontId="8" fillId="0" borderId="2" xfId="3" applyFont="1" applyFill="1" applyBorder="1"/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topLeftCell="A89" workbookViewId="0">
      <selection activeCell="C78" sqref="C78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5" t="s">
        <v>10</v>
      </c>
      <c r="B1" s="45"/>
      <c r="C1" s="45"/>
      <c r="D1" s="45"/>
      <c r="E1" s="45"/>
    </row>
    <row r="2" spans="1:5" s="33" customFormat="1" ht="15.75">
      <c r="A2" s="25" t="s">
        <v>91</v>
      </c>
      <c r="B2" s="31" t="s">
        <v>69</v>
      </c>
      <c r="C2" s="47" t="s">
        <v>11</v>
      </c>
      <c r="D2" s="47"/>
      <c r="E2" s="32"/>
    </row>
    <row r="3" spans="1:5" ht="57">
      <c r="A3" s="38" t="s">
        <v>3</v>
      </c>
      <c r="B3" s="35" t="s">
        <v>0</v>
      </c>
      <c r="C3" s="37" t="s">
        <v>70</v>
      </c>
      <c r="D3" s="5" t="s">
        <v>1</v>
      </c>
      <c r="E3" s="6" t="s">
        <v>2</v>
      </c>
    </row>
    <row r="4" spans="1:5">
      <c r="A4" s="34" t="s">
        <v>12</v>
      </c>
      <c r="B4" s="35"/>
      <c r="C4" s="36">
        <v>-1689145.63</v>
      </c>
      <c r="D4" s="5"/>
      <c r="E4" s="6"/>
    </row>
    <row r="5" spans="1:5">
      <c r="A5" s="34" t="s">
        <v>13</v>
      </c>
      <c r="B5" s="35"/>
      <c r="C5" s="36">
        <v>1180696.3600000001</v>
      </c>
      <c r="D5" s="5"/>
      <c r="E5" s="6"/>
    </row>
    <row r="6" spans="1:5">
      <c r="A6" s="34" t="s">
        <v>14</v>
      </c>
      <c r="B6" s="35"/>
      <c r="C6" s="36">
        <v>1008603.27</v>
      </c>
      <c r="D6" s="5"/>
      <c r="E6" s="6"/>
    </row>
    <row r="7" spans="1:5">
      <c r="A7" s="34" t="s">
        <v>77</v>
      </c>
      <c r="B7" s="35"/>
      <c r="C7" s="36">
        <f>C6-C5</f>
        <v>-172093.09000000008</v>
      </c>
      <c r="D7" s="5"/>
      <c r="E7" s="6"/>
    </row>
    <row r="8" spans="1:5">
      <c r="A8" s="34" t="s">
        <v>15</v>
      </c>
      <c r="B8" s="35"/>
      <c r="C8" s="36">
        <f>C9</f>
        <v>16929.599999999999</v>
      </c>
      <c r="D8" s="5"/>
      <c r="E8" s="6"/>
    </row>
    <row r="9" spans="1:5">
      <c r="A9" s="40" t="s">
        <v>16</v>
      </c>
      <c r="B9" s="35"/>
      <c r="C9" s="39">
        <f>750*12+660.8*12</f>
        <v>16929.599999999999</v>
      </c>
      <c r="D9" s="5"/>
      <c r="E9" s="6"/>
    </row>
    <row r="10" spans="1:5">
      <c r="A10" s="7" t="s">
        <v>17</v>
      </c>
      <c r="B10" s="8"/>
      <c r="C10" s="26">
        <f>C5+C8</f>
        <v>1197625.9600000002</v>
      </c>
      <c r="D10" s="10"/>
      <c r="E10" s="9"/>
    </row>
    <row r="11" spans="1:5">
      <c r="A11" s="46" t="s">
        <v>18</v>
      </c>
      <c r="B11" s="46"/>
      <c r="C11" s="46"/>
      <c r="D11" s="46"/>
      <c r="E11" s="46"/>
    </row>
    <row r="12" spans="1:5">
      <c r="A12" s="11" t="s">
        <v>36</v>
      </c>
      <c r="B12" s="8" t="e">
        <f>#REF!</f>
        <v>#REF!</v>
      </c>
      <c r="C12" s="26">
        <f>C13+C14</f>
        <v>184242.41999999998</v>
      </c>
      <c r="D12" s="10"/>
      <c r="E12" s="9"/>
    </row>
    <row r="13" spans="1:5">
      <c r="A13" s="42" t="s">
        <v>32</v>
      </c>
      <c r="B13" s="42" t="s">
        <v>33</v>
      </c>
      <c r="C13" s="43">
        <v>89184.01</v>
      </c>
      <c r="D13" s="44" t="s">
        <v>5</v>
      </c>
      <c r="E13" s="44">
        <v>26701.8</v>
      </c>
    </row>
    <row r="14" spans="1:5">
      <c r="A14" s="42" t="s">
        <v>34</v>
      </c>
      <c r="B14" s="42" t="s">
        <v>35</v>
      </c>
      <c r="C14" s="43">
        <v>95058.41</v>
      </c>
      <c r="D14" s="44" t="s">
        <v>5</v>
      </c>
      <c r="E14" s="44">
        <v>26701.8</v>
      </c>
    </row>
    <row r="15" spans="1:5" ht="28.5">
      <c r="A15" s="11" t="s">
        <v>37</v>
      </c>
      <c r="B15" s="8" t="str">
        <f>B17</f>
        <v>Уборка МОП 3,4 кв. 2017 г. коэф.0,8</v>
      </c>
      <c r="C15" s="26">
        <f>C17+C16</f>
        <v>66487.510000000009</v>
      </c>
      <c r="D15" s="10"/>
      <c r="E15" s="9"/>
    </row>
    <row r="16" spans="1:5">
      <c r="A16" s="42" t="s">
        <v>38</v>
      </c>
      <c r="B16" s="42" t="s">
        <v>38</v>
      </c>
      <c r="C16" s="43">
        <v>33377.279999999999</v>
      </c>
      <c r="D16" s="44" t="s">
        <v>5</v>
      </c>
      <c r="E16" s="44">
        <v>26701.8</v>
      </c>
    </row>
    <row r="17" spans="1:5">
      <c r="A17" s="42" t="s">
        <v>39</v>
      </c>
      <c r="B17" s="42" t="s">
        <v>39</v>
      </c>
      <c r="C17" s="43">
        <v>33110.230000000003</v>
      </c>
      <c r="D17" s="44" t="s">
        <v>5</v>
      </c>
      <c r="E17" s="44">
        <v>26701.8</v>
      </c>
    </row>
    <row r="18" spans="1:5">
      <c r="A18" s="11" t="s">
        <v>40</v>
      </c>
      <c r="B18" s="12" t="e">
        <f>B19+B20</f>
        <v>#VALUE!</v>
      </c>
      <c r="C18" s="26">
        <f>C19+C20+C21</f>
        <v>1496234.7699999998</v>
      </c>
      <c r="D18" s="13"/>
      <c r="E18" s="14"/>
    </row>
    <row r="19" spans="1:5">
      <c r="A19" s="42" t="s">
        <v>41</v>
      </c>
      <c r="B19" s="42" t="s">
        <v>41</v>
      </c>
      <c r="C19" s="43">
        <v>50108.4</v>
      </c>
      <c r="D19" s="44" t="s">
        <v>42</v>
      </c>
      <c r="E19" s="44">
        <v>1116</v>
      </c>
    </row>
    <row r="20" spans="1:5">
      <c r="A20" s="42" t="s">
        <v>44</v>
      </c>
      <c r="B20" s="42" t="s">
        <v>44</v>
      </c>
      <c r="C20" s="43">
        <v>1438425.97</v>
      </c>
      <c r="D20" s="44" t="s">
        <v>42</v>
      </c>
      <c r="E20" s="44">
        <v>26701.8</v>
      </c>
    </row>
    <row r="21" spans="1:5">
      <c r="A21" s="42" t="s">
        <v>43</v>
      </c>
      <c r="B21" s="42" t="s">
        <v>43</v>
      </c>
      <c r="C21" s="43">
        <v>7700.4</v>
      </c>
      <c r="D21" s="44" t="s">
        <v>42</v>
      </c>
      <c r="E21" s="44">
        <v>1116</v>
      </c>
    </row>
    <row r="22" spans="1:5" ht="42.75">
      <c r="A22" s="11" t="s">
        <v>45</v>
      </c>
      <c r="B22" s="8"/>
      <c r="C22" s="26">
        <f>C23+C24+C25+C27+C28+C30</f>
        <v>24321.040000000001</v>
      </c>
      <c r="D22" s="10"/>
      <c r="E22" s="9"/>
    </row>
    <row r="23" spans="1:5" outlineLevel="1" collapsed="1">
      <c r="A23" s="42" t="s">
        <v>48</v>
      </c>
      <c r="B23" s="42" t="s">
        <v>48</v>
      </c>
      <c r="C23" s="43">
        <v>2136.09</v>
      </c>
      <c r="D23" s="44" t="s">
        <v>5</v>
      </c>
      <c r="E23" s="44">
        <v>26701.08</v>
      </c>
    </row>
    <row r="24" spans="1:5" outlineLevel="1" collapsed="1">
      <c r="A24" s="42" t="s">
        <v>46</v>
      </c>
      <c r="B24" s="42" t="s">
        <v>47</v>
      </c>
      <c r="C24" s="43">
        <v>1911.74</v>
      </c>
      <c r="D24" s="44" t="s">
        <v>5</v>
      </c>
      <c r="E24" s="44">
        <v>38.896000000000001</v>
      </c>
    </row>
    <row r="25" spans="1:5" outlineLevel="1" collapsed="1">
      <c r="A25" s="42" t="s">
        <v>51</v>
      </c>
      <c r="B25" s="42" t="s">
        <v>51</v>
      </c>
      <c r="C25" s="43">
        <v>2029.34</v>
      </c>
      <c r="D25" s="44" t="s">
        <v>5</v>
      </c>
      <c r="E25" s="44">
        <v>26701.8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/>
    </row>
    <row r="27" spans="1:5" outlineLevel="1" collapsed="1">
      <c r="A27" s="42" t="s">
        <v>19</v>
      </c>
      <c r="B27" s="42" t="s">
        <v>20</v>
      </c>
      <c r="C27" s="43">
        <v>2056.75</v>
      </c>
      <c r="D27" s="44" t="s">
        <v>5</v>
      </c>
      <c r="E27" s="44">
        <v>98.361999999999995</v>
      </c>
    </row>
    <row r="28" spans="1:5" outlineLevel="1" collapsed="1">
      <c r="A28" s="42" t="s">
        <v>49</v>
      </c>
      <c r="B28" s="42" t="s">
        <v>50</v>
      </c>
      <c r="C28" s="43">
        <v>3738.25</v>
      </c>
      <c r="D28" s="44" t="s">
        <v>5</v>
      </c>
      <c r="E28" s="44">
        <v>26701.8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/>
    </row>
    <row r="30" spans="1:5" outlineLevel="1" collapsed="1">
      <c r="A30" s="42" t="s">
        <v>21</v>
      </c>
      <c r="B30" s="42" t="s">
        <v>22</v>
      </c>
      <c r="C30" s="43">
        <v>12448.87</v>
      </c>
      <c r="D30" s="44" t="s">
        <v>5</v>
      </c>
      <c r="E30" s="44">
        <v>3727.2089999999998</v>
      </c>
    </row>
    <row r="31" spans="1:5" ht="42.75" outlineLevel="1">
      <c r="A31" s="11" t="s">
        <v>52</v>
      </c>
      <c r="B31" s="22"/>
      <c r="C31" s="28">
        <f>C32+C34+C35+C36+C37+C38+C39</f>
        <v>11543.939999999999</v>
      </c>
      <c r="D31" s="23"/>
      <c r="E31" s="23"/>
    </row>
    <row r="32" spans="1:5" outlineLevel="1" collapsed="1">
      <c r="A32" s="42" t="s">
        <v>92</v>
      </c>
      <c r="B32" s="42" t="s">
        <v>92</v>
      </c>
      <c r="C32" s="43">
        <v>1809.75</v>
      </c>
      <c r="D32" s="44" t="s">
        <v>5</v>
      </c>
      <c r="E32" s="44">
        <v>3.5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2">
      <c r="A34" s="42" t="s">
        <v>26</v>
      </c>
      <c r="B34" s="42" t="s">
        <v>26</v>
      </c>
      <c r="C34" s="43">
        <v>504.2</v>
      </c>
      <c r="D34" s="44" t="s">
        <v>5</v>
      </c>
      <c r="E34" s="44">
        <v>0.25</v>
      </c>
    </row>
    <row r="35" spans="1:6" outlineLevel="2">
      <c r="A35" s="42" t="s">
        <v>93</v>
      </c>
      <c r="B35" s="42" t="s">
        <v>94</v>
      </c>
      <c r="C35" s="43">
        <v>545.13</v>
      </c>
      <c r="D35" s="44" t="s">
        <v>6</v>
      </c>
      <c r="E35" s="44">
        <v>3</v>
      </c>
    </row>
    <row r="36" spans="1:6" outlineLevel="2">
      <c r="A36" s="42" t="s">
        <v>95</v>
      </c>
      <c r="B36" s="42" t="s">
        <v>96</v>
      </c>
      <c r="C36" s="43">
        <v>1245.73</v>
      </c>
      <c r="D36" s="44" t="s">
        <v>6</v>
      </c>
      <c r="E36" s="44">
        <v>1</v>
      </c>
    </row>
    <row r="37" spans="1:6" outlineLevel="2">
      <c r="A37" s="42" t="s">
        <v>97</v>
      </c>
      <c r="B37" s="42" t="s">
        <v>98</v>
      </c>
      <c r="C37" s="43">
        <v>3677.04</v>
      </c>
      <c r="D37" s="44" t="s">
        <v>5</v>
      </c>
      <c r="E37" s="44">
        <v>18</v>
      </c>
    </row>
    <row r="38" spans="1:6" outlineLevel="2">
      <c r="A38" s="42" t="s">
        <v>99</v>
      </c>
      <c r="B38" s="42" t="s">
        <v>99</v>
      </c>
      <c r="C38" s="43">
        <v>3082.6</v>
      </c>
      <c r="D38" s="44" t="s">
        <v>6</v>
      </c>
      <c r="E38" s="44">
        <v>5</v>
      </c>
    </row>
    <row r="39" spans="1:6" outlineLevel="2">
      <c r="A39" s="42" t="s">
        <v>132</v>
      </c>
      <c r="B39" s="42" t="s">
        <v>132</v>
      </c>
      <c r="C39" s="43">
        <v>679.49</v>
      </c>
      <c r="D39" s="44" t="s">
        <v>5</v>
      </c>
      <c r="E39" s="44">
        <v>0.35</v>
      </c>
    </row>
    <row r="40" spans="1:6" ht="42.75">
      <c r="A40" s="11" t="s">
        <v>53</v>
      </c>
      <c r="B40" s="8">
        <f>SUM(B41:B48)</f>
        <v>0</v>
      </c>
      <c r="C40" s="26">
        <f>C41+C42+C43+C45+C47+C50+C51+C52+C53+C54+C55+C56+C57+C58+C59+C60+C61+C62+C63+C64+C65+C66+C67+C68+C69+C70+C71+C72+C73+C74</f>
        <v>134324.17000000001</v>
      </c>
      <c r="D40" s="10"/>
      <c r="E40" s="9"/>
      <c r="F40" s="15" t="s">
        <v>4</v>
      </c>
    </row>
    <row r="41" spans="1:6" outlineLevel="1" collapsed="1">
      <c r="A41" s="42" t="s">
        <v>85</v>
      </c>
      <c r="B41" s="42" t="s">
        <v>85</v>
      </c>
      <c r="C41" s="43">
        <v>1618.72</v>
      </c>
      <c r="D41" s="44" t="s">
        <v>86</v>
      </c>
      <c r="E41" s="44">
        <v>2</v>
      </c>
    </row>
    <row r="42" spans="1:6" outlineLevel="1">
      <c r="A42" s="42" t="s">
        <v>82</v>
      </c>
      <c r="B42" s="42" t="s">
        <v>83</v>
      </c>
      <c r="C42" s="43">
        <v>275.10000000000002</v>
      </c>
      <c r="D42" s="44" t="s">
        <v>84</v>
      </c>
      <c r="E42" s="44">
        <v>1</v>
      </c>
    </row>
    <row r="43" spans="1:6" outlineLevel="1" collapsed="1">
      <c r="A43" s="42" t="s">
        <v>101</v>
      </c>
      <c r="B43" s="42" t="s">
        <v>102</v>
      </c>
      <c r="C43" s="43">
        <v>275.10000000000002</v>
      </c>
      <c r="D43" s="44" t="s">
        <v>6</v>
      </c>
      <c r="E43" s="44">
        <v>1</v>
      </c>
    </row>
    <row r="44" spans="1:6" hidden="1" outlineLevel="2">
      <c r="A44" s="22" t="s">
        <v>23</v>
      </c>
      <c r="B44" s="22" t="s">
        <v>23</v>
      </c>
      <c r="C44" s="27">
        <v>5499.85</v>
      </c>
      <c r="D44" s="23" t="s">
        <v>29</v>
      </c>
      <c r="E44" s="23">
        <v>14.5</v>
      </c>
    </row>
    <row r="45" spans="1:6" outlineLevel="1" collapsed="1">
      <c r="A45" s="42" t="s">
        <v>100</v>
      </c>
      <c r="B45" s="42" t="s">
        <v>100</v>
      </c>
      <c r="C45" s="43">
        <v>383.63</v>
      </c>
      <c r="D45" s="44" t="s">
        <v>6</v>
      </c>
      <c r="E45" s="44">
        <v>1</v>
      </c>
    </row>
    <row r="46" spans="1:6" hidden="1" outlineLevel="2">
      <c r="A46" s="22" t="s">
        <v>24</v>
      </c>
      <c r="B46" s="22" t="s">
        <v>24</v>
      </c>
      <c r="C46" s="27">
        <v>6990.2</v>
      </c>
      <c r="D46" s="23" t="s">
        <v>29</v>
      </c>
      <c r="E46" s="23">
        <v>10</v>
      </c>
    </row>
    <row r="47" spans="1:6" outlineLevel="1" collapsed="1">
      <c r="A47" s="42" t="s">
        <v>87</v>
      </c>
      <c r="B47" s="42" t="s">
        <v>87</v>
      </c>
      <c r="C47" s="43">
        <v>2082.2800000000002</v>
      </c>
      <c r="D47" s="44" t="s">
        <v>6</v>
      </c>
      <c r="E47" s="44">
        <v>1</v>
      </c>
    </row>
    <row r="48" spans="1:6" hidden="1" outlineLevel="2">
      <c r="A48" s="22" t="s">
        <v>25</v>
      </c>
      <c r="B48" s="22" t="s">
        <v>25</v>
      </c>
      <c r="C48" s="27">
        <v>2795.69</v>
      </c>
      <c r="D48" s="23" t="s">
        <v>29</v>
      </c>
      <c r="E48" s="23">
        <v>1</v>
      </c>
    </row>
    <row r="49" spans="1:5" hidden="1" outlineLevel="2">
      <c r="A49" s="22" t="s">
        <v>27</v>
      </c>
      <c r="B49" s="22" t="s">
        <v>27</v>
      </c>
      <c r="C49" s="27">
        <v>30702.400000000001</v>
      </c>
      <c r="D49" s="23" t="s">
        <v>29</v>
      </c>
      <c r="E49" s="23">
        <v>16</v>
      </c>
    </row>
    <row r="50" spans="1:5" outlineLevel="2">
      <c r="A50" s="42" t="s">
        <v>103</v>
      </c>
      <c r="B50" s="42" t="s">
        <v>103</v>
      </c>
      <c r="C50" s="43">
        <v>26864.6</v>
      </c>
      <c r="D50" s="44" t="s">
        <v>6</v>
      </c>
      <c r="E50" s="44">
        <v>14</v>
      </c>
    </row>
    <row r="51" spans="1:5" outlineLevel="2">
      <c r="A51" s="42" t="s">
        <v>27</v>
      </c>
      <c r="B51" s="42" t="s">
        <v>27</v>
      </c>
      <c r="C51" s="43">
        <v>1918.9</v>
      </c>
      <c r="D51" s="44" t="s">
        <v>6</v>
      </c>
      <c r="E51" s="44">
        <v>1</v>
      </c>
    </row>
    <row r="52" spans="1:5" outlineLevel="2">
      <c r="A52" s="42" t="s">
        <v>104</v>
      </c>
      <c r="B52" s="42" t="s">
        <v>104</v>
      </c>
      <c r="C52" s="43">
        <v>2082.2800000000002</v>
      </c>
      <c r="D52" s="44" t="s">
        <v>6</v>
      </c>
      <c r="E52" s="44">
        <v>1</v>
      </c>
    </row>
    <row r="53" spans="1:5" outlineLevel="2">
      <c r="A53" s="42" t="s">
        <v>105</v>
      </c>
      <c r="B53" s="42" t="s">
        <v>106</v>
      </c>
      <c r="C53" s="43">
        <v>12175.79</v>
      </c>
      <c r="D53" s="44" t="s">
        <v>6</v>
      </c>
      <c r="E53" s="44">
        <v>11</v>
      </c>
    </row>
    <row r="54" spans="1:5" outlineLevel="2">
      <c r="A54" s="42" t="s">
        <v>107</v>
      </c>
      <c r="B54" s="42" t="s">
        <v>107</v>
      </c>
      <c r="C54" s="43">
        <v>1936.1</v>
      </c>
      <c r="D54" s="44" t="s">
        <v>6</v>
      </c>
      <c r="E54" s="44">
        <v>1</v>
      </c>
    </row>
    <row r="55" spans="1:5" outlineLevel="2">
      <c r="A55" s="42" t="s">
        <v>108</v>
      </c>
      <c r="B55" s="42" t="s">
        <v>108</v>
      </c>
      <c r="C55" s="43">
        <v>9785</v>
      </c>
      <c r="D55" s="44" t="s">
        <v>7</v>
      </c>
      <c r="E55" s="44">
        <v>9.5</v>
      </c>
    </row>
    <row r="56" spans="1:5" outlineLevel="2">
      <c r="A56" s="42" t="s">
        <v>109</v>
      </c>
      <c r="B56" s="42" t="s">
        <v>109</v>
      </c>
      <c r="C56" s="43">
        <v>2348.7600000000002</v>
      </c>
      <c r="D56" s="44" t="s">
        <v>7</v>
      </c>
      <c r="E56" s="44">
        <v>2</v>
      </c>
    </row>
    <row r="57" spans="1:5" outlineLevel="2">
      <c r="A57" s="42" t="s">
        <v>28</v>
      </c>
      <c r="B57" s="42" t="s">
        <v>28</v>
      </c>
      <c r="C57" s="43">
        <v>15333.96</v>
      </c>
      <c r="D57" s="44" t="s">
        <v>80</v>
      </c>
      <c r="E57" s="44">
        <v>12</v>
      </c>
    </row>
    <row r="58" spans="1:5" outlineLevel="2">
      <c r="A58" s="42" t="s">
        <v>110</v>
      </c>
      <c r="B58" s="42" t="s">
        <v>110</v>
      </c>
      <c r="C58" s="43">
        <v>4120</v>
      </c>
      <c r="D58" s="44" t="s">
        <v>80</v>
      </c>
      <c r="E58" s="44">
        <v>4</v>
      </c>
    </row>
    <row r="59" spans="1:5" outlineLevel="2">
      <c r="A59" s="42" t="s">
        <v>111</v>
      </c>
      <c r="B59" s="42" t="s">
        <v>111</v>
      </c>
      <c r="C59" s="43">
        <v>1761.57</v>
      </c>
      <c r="D59" s="44" t="s">
        <v>80</v>
      </c>
      <c r="E59" s="44">
        <v>1.5</v>
      </c>
    </row>
    <row r="60" spans="1:5" outlineLevel="2">
      <c r="A60" s="42" t="s">
        <v>112</v>
      </c>
      <c r="B60" s="42" t="s">
        <v>112</v>
      </c>
      <c r="C60" s="43">
        <v>5750.23</v>
      </c>
      <c r="D60" s="44" t="s">
        <v>80</v>
      </c>
      <c r="E60" s="44">
        <v>4.5</v>
      </c>
    </row>
    <row r="61" spans="1:5" outlineLevel="2">
      <c r="A61" s="42" t="s">
        <v>113</v>
      </c>
      <c r="B61" s="42" t="s">
        <v>113</v>
      </c>
      <c r="C61" s="43">
        <v>1410.99</v>
      </c>
      <c r="D61" s="44" t="s">
        <v>7</v>
      </c>
      <c r="E61" s="44">
        <v>1</v>
      </c>
    </row>
    <row r="62" spans="1:5" outlineLevel="2">
      <c r="A62" s="42" t="s">
        <v>114</v>
      </c>
      <c r="B62" s="42" t="s">
        <v>115</v>
      </c>
      <c r="C62" s="43">
        <v>9673.61</v>
      </c>
      <c r="D62" s="44" t="s">
        <v>7</v>
      </c>
      <c r="E62" s="44">
        <v>6</v>
      </c>
    </row>
    <row r="63" spans="1:5" outlineLevel="2">
      <c r="A63" s="42" t="s">
        <v>116</v>
      </c>
      <c r="B63" s="42" t="s">
        <v>117</v>
      </c>
      <c r="C63" s="43">
        <v>6622.8</v>
      </c>
      <c r="D63" s="44" t="s">
        <v>7</v>
      </c>
      <c r="E63" s="44">
        <v>1.5</v>
      </c>
    </row>
    <row r="64" spans="1:5" outlineLevel="2">
      <c r="A64" s="42" t="s">
        <v>118</v>
      </c>
      <c r="B64" s="42" t="s">
        <v>118</v>
      </c>
      <c r="C64" s="43">
        <v>5483.25</v>
      </c>
      <c r="D64" s="44" t="s">
        <v>7</v>
      </c>
      <c r="E64" s="44">
        <v>5</v>
      </c>
    </row>
    <row r="65" spans="1:5" outlineLevel="2">
      <c r="A65" s="42" t="s">
        <v>81</v>
      </c>
      <c r="B65" s="42" t="s">
        <v>81</v>
      </c>
      <c r="C65" s="43">
        <v>179.6</v>
      </c>
      <c r="D65" s="44" t="s">
        <v>6</v>
      </c>
      <c r="E65" s="44">
        <v>1</v>
      </c>
    </row>
    <row r="66" spans="1:5" outlineLevel="2">
      <c r="A66" s="42" t="s">
        <v>119</v>
      </c>
      <c r="B66" s="42" t="s">
        <v>120</v>
      </c>
      <c r="C66" s="43">
        <v>1284.68</v>
      </c>
      <c r="D66" s="44" t="s">
        <v>121</v>
      </c>
      <c r="E66" s="44">
        <v>2</v>
      </c>
    </row>
    <row r="67" spans="1:5" outlineLevel="2">
      <c r="A67" s="42" t="s">
        <v>122</v>
      </c>
      <c r="B67" s="42" t="s">
        <v>122</v>
      </c>
      <c r="C67" s="43">
        <v>608.51</v>
      </c>
      <c r="D67" s="44" t="s">
        <v>6</v>
      </c>
      <c r="E67" s="44">
        <v>7</v>
      </c>
    </row>
    <row r="68" spans="1:5" outlineLevel="2">
      <c r="A68" s="42" t="s">
        <v>123</v>
      </c>
      <c r="B68" s="42" t="s">
        <v>123</v>
      </c>
      <c r="C68" s="43">
        <v>287.7</v>
      </c>
      <c r="D68" s="44" t="s">
        <v>6</v>
      </c>
      <c r="E68" s="44">
        <v>2</v>
      </c>
    </row>
    <row r="69" spans="1:5" outlineLevel="2">
      <c r="A69" s="42" t="s">
        <v>124</v>
      </c>
      <c r="B69" s="42" t="s">
        <v>124</v>
      </c>
      <c r="C69" s="43">
        <v>1080.56</v>
      </c>
      <c r="D69" s="44" t="s">
        <v>125</v>
      </c>
      <c r="E69" s="44">
        <v>4</v>
      </c>
    </row>
    <row r="70" spans="1:5" outlineLevel="2">
      <c r="A70" s="42" t="s">
        <v>126</v>
      </c>
      <c r="B70" s="42" t="s">
        <v>126</v>
      </c>
      <c r="C70" s="43">
        <v>352.89</v>
      </c>
      <c r="D70" s="44" t="s">
        <v>6</v>
      </c>
      <c r="E70" s="44">
        <v>3</v>
      </c>
    </row>
    <row r="71" spans="1:5" outlineLevel="2">
      <c r="A71" s="42" t="s">
        <v>127</v>
      </c>
      <c r="B71" s="42" t="s">
        <v>127</v>
      </c>
      <c r="C71" s="43">
        <v>1664.24</v>
      </c>
      <c r="D71" s="44" t="s">
        <v>128</v>
      </c>
      <c r="E71" s="44">
        <v>2</v>
      </c>
    </row>
    <row r="72" spans="1:5" outlineLevel="2">
      <c r="A72" s="42" t="s">
        <v>129</v>
      </c>
      <c r="B72" s="42" t="s">
        <v>129</v>
      </c>
      <c r="C72" s="43">
        <v>621.53</v>
      </c>
      <c r="D72" s="44" t="s">
        <v>86</v>
      </c>
      <c r="E72" s="44">
        <v>1</v>
      </c>
    </row>
    <row r="73" spans="1:5" outlineLevel="2">
      <c r="A73" s="42" t="s">
        <v>130</v>
      </c>
      <c r="B73" s="42" t="s">
        <v>130</v>
      </c>
      <c r="C73" s="43">
        <v>14295.19</v>
      </c>
      <c r="D73" s="44" t="s">
        <v>86</v>
      </c>
      <c r="E73" s="44">
        <v>23</v>
      </c>
    </row>
    <row r="74" spans="1:5" outlineLevel="2">
      <c r="A74" s="42" t="s">
        <v>131</v>
      </c>
      <c r="B74" s="42" t="s">
        <v>131</v>
      </c>
      <c r="C74" s="43">
        <v>2046.6</v>
      </c>
      <c r="D74" s="44" t="s">
        <v>7</v>
      </c>
      <c r="E74" s="44">
        <v>2.5</v>
      </c>
    </row>
    <row r="75" spans="1:5" ht="28.5">
      <c r="A75" s="11" t="s">
        <v>54</v>
      </c>
      <c r="B75" s="8" t="e">
        <f>#REF!+#REF!</f>
        <v>#REF!</v>
      </c>
      <c r="C75" s="26">
        <v>0</v>
      </c>
      <c r="D75" s="10"/>
      <c r="E75" s="9"/>
    </row>
    <row r="76" spans="1:5" ht="28.5">
      <c r="A76" s="11" t="s">
        <v>55</v>
      </c>
      <c r="B76" s="8" t="e">
        <f>SUM(#REF!)</f>
        <v>#REF!</v>
      </c>
      <c r="C76" s="26">
        <v>0</v>
      </c>
      <c r="D76" s="10"/>
      <c r="E76" s="9"/>
    </row>
    <row r="77" spans="1:5" ht="28.5">
      <c r="A77" s="11" t="s">
        <v>56</v>
      </c>
      <c r="B77" s="8" t="e">
        <f>#REF!</f>
        <v>#REF!</v>
      </c>
      <c r="C77" s="26">
        <v>0</v>
      </c>
      <c r="D77" s="10"/>
      <c r="E77" s="9"/>
    </row>
    <row r="78" spans="1:5" ht="28.5">
      <c r="A78" s="11" t="s">
        <v>57</v>
      </c>
      <c r="B78" s="8" t="e">
        <f>B79+#REF!</f>
        <v>#VALUE!</v>
      </c>
      <c r="C78" s="26">
        <f>(C79+C80)</f>
        <v>4203.5200000000004</v>
      </c>
      <c r="D78" s="10"/>
      <c r="E78" s="9"/>
    </row>
    <row r="79" spans="1:5">
      <c r="A79" s="42" t="s">
        <v>88</v>
      </c>
      <c r="B79" s="42" t="s">
        <v>88</v>
      </c>
      <c r="C79" s="43">
        <v>994.08</v>
      </c>
      <c r="D79" s="44" t="s">
        <v>7</v>
      </c>
      <c r="E79" s="44">
        <v>24</v>
      </c>
    </row>
    <row r="80" spans="1:5">
      <c r="A80" s="42" t="s">
        <v>133</v>
      </c>
      <c r="B80" s="42" t="s">
        <v>133</v>
      </c>
      <c r="C80" s="43">
        <v>3209.44</v>
      </c>
      <c r="D80" s="44" t="s">
        <v>6</v>
      </c>
      <c r="E80" s="44">
        <v>8</v>
      </c>
    </row>
    <row r="81" spans="1:5" ht="28.5">
      <c r="A81" s="11" t="s">
        <v>58</v>
      </c>
      <c r="B81" s="8" t="str">
        <f>B83</f>
        <v>ТО газового оборудования к=0,6;0,8;0,85;0,9;1( 3,4</v>
      </c>
      <c r="C81" s="26">
        <f>C83+C82</f>
        <v>9612.6500000000015</v>
      </c>
      <c r="D81" s="10"/>
      <c r="E81" s="9"/>
    </row>
    <row r="82" spans="1:5">
      <c r="A82" s="42" t="s">
        <v>73</v>
      </c>
      <c r="B82" s="42" t="s">
        <v>74</v>
      </c>
      <c r="C82" s="43">
        <v>4539.3100000000004</v>
      </c>
      <c r="D82" s="44" t="s">
        <v>5</v>
      </c>
      <c r="E82" s="44">
        <v>26701.8</v>
      </c>
    </row>
    <row r="83" spans="1:5">
      <c r="A83" s="42" t="s">
        <v>67</v>
      </c>
      <c r="B83" s="42" t="s">
        <v>68</v>
      </c>
      <c r="C83" s="43">
        <v>5073.34</v>
      </c>
      <c r="D83" s="44" t="s">
        <v>5</v>
      </c>
      <c r="E83" s="44">
        <v>26701.8</v>
      </c>
    </row>
    <row r="84" spans="1:5" ht="28.5">
      <c r="A84" s="11" t="s">
        <v>59</v>
      </c>
      <c r="B84" s="8" t="e">
        <f>B85+#REF!</f>
        <v>#VALUE!</v>
      </c>
      <c r="C84" s="26">
        <f>C85+C86</f>
        <v>27048.92</v>
      </c>
      <c r="D84" s="10"/>
      <c r="E84" s="9"/>
    </row>
    <row r="85" spans="1:5">
      <c r="A85" s="42" t="s">
        <v>90</v>
      </c>
      <c r="B85" s="42" t="s">
        <v>90</v>
      </c>
      <c r="C85" s="43">
        <v>14418.97</v>
      </c>
      <c r="D85" s="44" t="s">
        <v>5</v>
      </c>
      <c r="E85" s="44">
        <v>26701.8</v>
      </c>
    </row>
    <row r="86" spans="1:5">
      <c r="A86" s="42" t="s">
        <v>76</v>
      </c>
      <c r="B86" s="42" t="s">
        <v>76</v>
      </c>
      <c r="C86" s="43">
        <v>12629.95</v>
      </c>
      <c r="D86" s="44" t="s">
        <v>5</v>
      </c>
      <c r="E86" s="44">
        <v>26701.8</v>
      </c>
    </row>
    <row r="87" spans="1:5" ht="42.75">
      <c r="A87" s="11" t="s">
        <v>60</v>
      </c>
      <c r="B87" s="8" t="str">
        <f>B88</f>
        <v>Дератизация</v>
      </c>
      <c r="C87" s="26">
        <f>C88+C89</f>
        <v>3351.8900000000003</v>
      </c>
      <c r="D87" s="10"/>
      <c r="E87" s="9"/>
    </row>
    <row r="88" spans="1:5" outlineLevel="2">
      <c r="A88" s="42" t="s">
        <v>79</v>
      </c>
      <c r="B88" s="42" t="s">
        <v>79</v>
      </c>
      <c r="C88" s="43">
        <f>1591.2+1591.2</f>
        <v>3182.4</v>
      </c>
      <c r="D88" s="44" t="s">
        <v>5</v>
      </c>
      <c r="E88" s="44">
        <f>1105+1105</f>
        <v>2210</v>
      </c>
    </row>
    <row r="89" spans="1:5" outlineLevel="2">
      <c r="A89" s="42" t="s">
        <v>134</v>
      </c>
      <c r="B89" s="42" t="s">
        <v>134</v>
      </c>
      <c r="C89" s="43">
        <v>169.49</v>
      </c>
      <c r="D89" s="44" t="s">
        <v>6</v>
      </c>
      <c r="E89" s="44">
        <v>1</v>
      </c>
    </row>
    <row r="90" spans="1:5" ht="57">
      <c r="A90" s="11" t="s">
        <v>61</v>
      </c>
      <c r="B90" s="8">
        <f>SUM(B91:B91)</f>
        <v>0</v>
      </c>
      <c r="C90" s="26">
        <f>C91+C92+C93+C94+C95+C96+C97+C98+C99</f>
        <v>176773.98</v>
      </c>
      <c r="D90" s="10"/>
      <c r="E90" s="9"/>
    </row>
    <row r="91" spans="1:5">
      <c r="A91" s="42" t="s">
        <v>135</v>
      </c>
      <c r="B91" s="42" t="s">
        <v>135</v>
      </c>
      <c r="C91" s="43">
        <v>6480</v>
      </c>
      <c r="D91" s="44" t="s">
        <v>5</v>
      </c>
      <c r="E91" s="44">
        <v>1600</v>
      </c>
    </row>
    <row r="92" spans="1:5">
      <c r="A92" s="42" t="s">
        <v>136</v>
      </c>
      <c r="B92" s="42" t="s">
        <v>136</v>
      </c>
      <c r="C92" s="43">
        <v>1354.89</v>
      </c>
      <c r="D92" s="44" t="s">
        <v>89</v>
      </c>
      <c r="E92" s="44">
        <v>0.3</v>
      </c>
    </row>
    <row r="93" spans="1:5">
      <c r="A93" s="42" t="s">
        <v>71</v>
      </c>
      <c r="B93" s="42" t="s">
        <v>72</v>
      </c>
      <c r="C93" s="43">
        <v>75299.08</v>
      </c>
      <c r="D93" s="44" t="s">
        <v>5</v>
      </c>
      <c r="E93" s="44">
        <v>26701.8</v>
      </c>
    </row>
    <row r="94" spans="1:5">
      <c r="A94" s="42" t="s">
        <v>65</v>
      </c>
      <c r="B94" s="42" t="s">
        <v>66</v>
      </c>
      <c r="C94" s="43">
        <v>75299.100000000006</v>
      </c>
      <c r="D94" s="44" t="s">
        <v>5</v>
      </c>
      <c r="E94" s="44">
        <v>26701.8</v>
      </c>
    </row>
    <row r="95" spans="1:5">
      <c r="A95" s="42" t="s">
        <v>137</v>
      </c>
      <c r="B95" s="42" t="s">
        <v>137</v>
      </c>
      <c r="C95" s="43">
        <v>123.14</v>
      </c>
      <c r="D95" s="44" t="s">
        <v>6</v>
      </c>
      <c r="E95" s="44">
        <v>1</v>
      </c>
    </row>
    <row r="96" spans="1:5">
      <c r="A96" s="42" t="s">
        <v>62</v>
      </c>
      <c r="B96" s="42" t="s">
        <v>63</v>
      </c>
      <c r="C96" s="43">
        <v>907.86</v>
      </c>
      <c r="D96" s="44" t="s">
        <v>5</v>
      </c>
      <c r="E96" s="44">
        <v>53403.6</v>
      </c>
    </row>
    <row r="97" spans="1:5">
      <c r="A97" s="42" t="s">
        <v>138</v>
      </c>
      <c r="B97" s="42" t="s">
        <v>138</v>
      </c>
      <c r="C97" s="43">
        <v>5439</v>
      </c>
      <c r="D97" s="44" t="s">
        <v>6</v>
      </c>
      <c r="E97" s="44">
        <v>6</v>
      </c>
    </row>
    <row r="98" spans="1:5">
      <c r="A98" s="42" t="s">
        <v>139</v>
      </c>
      <c r="B98" s="42" t="s">
        <v>140</v>
      </c>
      <c r="C98" s="43">
        <v>9519.1200000000008</v>
      </c>
      <c r="D98" s="44" t="s">
        <v>6</v>
      </c>
      <c r="E98" s="44">
        <v>24</v>
      </c>
    </row>
    <row r="99" spans="1:5">
      <c r="A99" s="42" t="s">
        <v>141</v>
      </c>
      <c r="B99" s="42" t="s">
        <v>141</v>
      </c>
      <c r="C99" s="43">
        <v>2351.79</v>
      </c>
      <c r="D99" s="44" t="s">
        <v>89</v>
      </c>
      <c r="E99" s="44">
        <v>1.5</v>
      </c>
    </row>
    <row r="100" spans="1:5">
      <c r="A100" s="11" t="s">
        <v>64</v>
      </c>
      <c r="B100" s="8">
        <f>B101</f>
        <v>5084.7457627118647</v>
      </c>
      <c r="C100" s="26">
        <f>C101</f>
        <v>6000</v>
      </c>
      <c r="D100" s="10"/>
      <c r="E100" s="9"/>
    </row>
    <row r="101" spans="1:5" ht="30">
      <c r="A101" s="16" t="s">
        <v>9</v>
      </c>
      <c r="B101" s="12">
        <f>C101/1.18</f>
        <v>5084.7457627118647</v>
      </c>
      <c r="C101" s="29">
        <f>E101*5*12</f>
        <v>6000</v>
      </c>
      <c r="D101" s="17" t="s">
        <v>8</v>
      </c>
      <c r="E101" s="13">
        <v>100</v>
      </c>
    </row>
    <row r="102" spans="1:5">
      <c r="A102" s="7" t="s">
        <v>30</v>
      </c>
      <c r="B102" s="18" t="e">
        <f>B12+B15+B18+B30+B40+B75+B76+B77+B78+B81+B84+B87+B90+B100</f>
        <v>#REF!</v>
      </c>
      <c r="C102" s="26">
        <f>C12+C15+C18+C22+C31+C40+C75+C76+C77+C78+C81+C84+C87+C90+C100</f>
        <v>2144144.8099999996</v>
      </c>
      <c r="D102" s="19"/>
      <c r="E102" s="9"/>
    </row>
    <row r="103" spans="1:5">
      <c r="A103" s="7" t="s">
        <v>31</v>
      </c>
      <c r="B103" s="20"/>
      <c r="C103" s="26">
        <f>C102*1.18</f>
        <v>2530090.8757999996</v>
      </c>
      <c r="D103" s="10"/>
      <c r="E103" s="9"/>
    </row>
    <row r="104" spans="1:5">
      <c r="A104" s="7" t="s">
        <v>75</v>
      </c>
      <c r="B104" s="20"/>
      <c r="C104" s="26">
        <f>C4+C5+C8-C103</f>
        <v>-3021610.5457999995</v>
      </c>
      <c r="D104" s="10"/>
      <c r="E104" s="9"/>
    </row>
    <row r="105" spans="1:5" ht="28.5">
      <c r="A105" s="41" t="s">
        <v>78</v>
      </c>
      <c r="B105" s="8"/>
      <c r="C105" s="26">
        <f>C104+C7</f>
        <v>-3193703.6357999993</v>
      </c>
      <c r="D105" s="10"/>
      <c r="E105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2018-03-14T06:23:04Z</cp:lastPrinted>
  <dcterms:created xsi:type="dcterms:W3CDTF">2016-03-18T02:51:51Z</dcterms:created>
  <dcterms:modified xsi:type="dcterms:W3CDTF">2018-03-22T06:07:40Z</dcterms:modified>
</cp:coreProperties>
</file>