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Лист1!$A$1:$F$65</definedName>
  </definedNames>
  <calcPr calcId="124519" calcMode="manual"/>
</workbook>
</file>

<file path=xl/calcChain.xml><?xml version="1.0" encoding="utf-8"?>
<calcChain xmlns="http://schemas.openxmlformats.org/spreadsheetml/2006/main">
  <c r="C7" i="1"/>
  <c r="C61"/>
  <c r="C34"/>
  <c r="C29"/>
  <c r="C56"/>
  <c r="C53"/>
  <c r="C50"/>
  <c r="C22"/>
  <c r="C18"/>
  <c r="C15"/>
  <c r="C12"/>
  <c r="C9"/>
  <c r="C8" s="1"/>
  <c r="C10" l="1"/>
  <c r="C60"/>
  <c r="B34" l="1"/>
  <c r="B56" l="1"/>
  <c r="B53"/>
  <c r="B50"/>
  <c r="B49"/>
  <c r="B48"/>
  <c r="B47"/>
  <c r="B46"/>
  <c r="B45"/>
  <c r="B18"/>
  <c r="B15"/>
  <c r="B12"/>
  <c r="C62" l="1"/>
  <c r="B61"/>
  <c r="B60" s="1"/>
  <c r="B62" s="1"/>
  <c r="C63" l="1"/>
  <c r="C64" s="1"/>
  <c r="C65" s="1"/>
</calcChain>
</file>

<file path=xl/sharedStrings.xml><?xml version="1.0" encoding="utf-8"?>
<sst xmlns="http://schemas.openxmlformats.org/spreadsheetml/2006/main" count="141" uniqueCount="89">
  <si>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</si>
  <si>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</si>
  <si>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</si>
  <si>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</si>
  <si>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</si>
  <si>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</si>
  <si>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</si>
  <si>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</si>
  <si>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</si>
  <si>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</si>
  <si>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</si>
  <si>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</si>
  <si>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</si>
  <si>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</si>
  <si>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</si>
  <si>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</si>
  <si>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</si>
  <si>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</si>
  <si>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</si>
  <si>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</si>
  <si>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</si>
  <si>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</si>
  <si>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</si>
  <si>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</si>
  <si>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</si>
  <si>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</si>
  <si>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</si>
  <si>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</si>
  <si>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</si>
  <si>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</si>
  <si>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</si>
  <si>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</si>
  <si>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</si>
  <si>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</si>
  <si>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</si>
  <si>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</si>
  <si>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</si>
  <si>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</si>
  <si>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</si>
  <si>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</si>
  <si>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</si>
  <si>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</si>
  <si>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</si>
  <si>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</si>
  <si>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</si>
  <si>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</si>
  <si>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</si>
  <si>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</si>
  <si>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</si>
  <si>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</si>
  <si>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</si>
  <si>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</si>
  <si>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</si>
  <si>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</si>
  <si>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</si>
  <si>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</si>
  <si>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</si>
  <si>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</si>
  <si>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</si>
  <si>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</si>
  <si>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</si>
  <si>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</si>
  <si>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Дератизация</t>
  </si>
  <si>
    <t xml:space="preserve">Годовая фактическая стоимость работ (услуг) </t>
  </si>
  <si>
    <t>Орг-ция мест накоп. ртутьсодержащих ламп1-4 кв. 2017 г. к=0,</t>
  </si>
  <si>
    <t>Орг-ция мест накоп. ртутьсодержащих ламп1-4 кв. 20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</si>
  <si>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</si>
  <si>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</si>
  <si>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 xml:space="preserve">Дебиторская задолженность </t>
  </si>
  <si>
    <t>Вывоз ТКО 3,4 кв. 2017 г. коэф. 0,6;0,8;0,85;0,9;1</t>
  </si>
  <si>
    <t>осмотр подвала</t>
  </si>
  <si>
    <t>раз</t>
  </si>
  <si>
    <t>Адрес: ул. Дивизионная, д. 4</t>
  </si>
  <si>
    <t>Ремонт межпанельных швов монтажной пеной с использованием ав</t>
  </si>
  <si>
    <t>Ремонт межпанельных швов монтажной пеной с использ</t>
  </si>
  <si>
    <t>Смена стекол</t>
  </si>
  <si>
    <t>утепление двери</t>
  </si>
  <si>
    <t>Выезд а/машины по заявке</t>
  </si>
  <si>
    <t>выезд</t>
  </si>
  <si>
    <t>Закрытие и открытие стояков</t>
  </si>
  <si>
    <t>1 стояк</t>
  </si>
  <si>
    <t>Замена электропроводки</t>
  </si>
  <si>
    <t>Прочистка труб хвс</t>
  </si>
  <si>
    <t>Ремонт канализационной трубы ПП д. 100</t>
  </si>
  <si>
    <t>замена светильников с лампой накаливания</t>
  </si>
  <si>
    <t>замена электропроводки</t>
  </si>
  <si>
    <t>1м</t>
  </si>
  <si>
    <t>прочистка грязевика</t>
  </si>
  <si>
    <t>прочистка канализационной сети внутренней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</si>
</sst>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8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vertical="center" wrapText="1"/>
    </xf>
    <xf numFmtId="43" fontId="6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/>
    <xf numFmtId="43" fontId="4" fillId="0" borderId="2" xfId="1" applyFont="1" applyFill="1" applyBorder="1" applyAlignment="1"/>
    <xf numFmtId="43" fontId="8" fillId="0" borderId="2" xfId="1" applyFont="1" applyFill="1" applyBorder="1" applyAlignment="1"/>
    <xf numFmtId="43" fontId="4" fillId="0" borderId="0" xfId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9" workbookViewId="0">
      <selection activeCell="J47" sqref="J47"/>
    </sheetView>
  </sheetViews>
  <sheetFormatPr defaultRowHeight="15" outlineLevelRow="2"/>
  <cols>
    <col min="1" max="1" width="59.7109375" style="15" customWidth="1"/>
    <col min="2" max="2" width="15.5703125" style="3" hidden="1" customWidth="1"/>
    <col min="3" max="3" width="17.28515625" style="34" customWidth="1"/>
    <col min="4" max="4" width="12.140625" style="4" customWidth="1"/>
    <col min="5" max="5" width="26.85546875" style="34" customWidth="1"/>
    <col min="6" max="6" width="0" style="1" hidden="1" customWidth="1"/>
    <col min="7" max="16384" width="9.140625" style="1"/>
  </cols>
  <sheetData>
    <row r="1" spans="1:5" ht="66.75" customHeight="1">
      <c r="A1" s="35" t="s">
        <v>0</v>
      </c>
      <c r="B1" s="35"/>
      <c r="C1" s="35"/>
      <c r="D1" s="35"/>
      <c r="E1" s="35"/>
    </row>
    <row r="2" spans="1:5">
      <c r="A2" s="7" t="s">
        <v>72</v>
      </c>
      <c r="B2" s="8" t="s">
        <v>1</v>
      </c>
      <c r="C2" s="37" t="s">
        <v>2</v>
      </c>
      <c r="D2" s="37"/>
      <c r="E2" s="37"/>
    </row>
    <row r="3" spans="1:5" s="15" customFormat="1" ht="57">
      <c r="A3" s="5" t="s">
        <v>3</v>
      </c>
      <c r="B3" s="23" t="s">
        <v>4</v>
      </c>
      <c r="C3" s="25" t="s">
        <v>63</v>
      </c>
      <c r="D3" s="19" t="s">
        <v>5</v>
      </c>
      <c r="E3" s="26" t="s">
        <v>6</v>
      </c>
    </row>
    <row r="4" spans="1:5">
      <c r="A4" s="5" t="s">
        <v>7</v>
      </c>
      <c r="B4" s="6"/>
      <c r="C4" s="25">
        <v>-678693.55</v>
      </c>
      <c r="D4" s="19"/>
      <c r="E4" s="26"/>
    </row>
    <row r="5" spans="1:5">
      <c r="A5" s="5" t="s">
        <v>8</v>
      </c>
      <c r="B5" s="6"/>
      <c r="C5" s="25">
        <v>1195605.6100000001</v>
      </c>
      <c r="D5" s="19"/>
      <c r="E5" s="26"/>
    </row>
    <row r="6" spans="1:5">
      <c r="A6" s="5" t="s">
        <v>9</v>
      </c>
      <c r="B6" s="6"/>
      <c r="C6" s="25">
        <v>1147009.1499999999</v>
      </c>
      <c r="D6" s="19"/>
      <c r="E6" s="26"/>
    </row>
    <row r="7" spans="1:5">
      <c r="A7" s="5" t="s">
        <v>68</v>
      </c>
      <c r="B7" s="6"/>
      <c r="C7" s="25">
        <f>C6-C5</f>
        <v>-48596.460000000196</v>
      </c>
      <c r="D7" s="19"/>
      <c r="E7" s="26"/>
    </row>
    <row r="8" spans="1:5">
      <c r="A8" s="5" t="s">
        <v>10</v>
      </c>
      <c r="B8" s="6"/>
      <c r="C8" s="25">
        <f>C9</f>
        <v>6343.68</v>
      </c>
      <c r="D8" s="19"/>
      <c r="E8" s="26"/>
    </row>
    <row r="9" spans="1:5">
      <c r="A9" s="5" t="s">
        <v>11</v>
      </c>
      <c r="B9" s="6"/>
      <c r="C9" s="25">
        <f>528.64*12</f>
        <v>6343.68</v>
      </c>
      <c r="D9" s="19"/>
      <c r="E9" s="26"/>
    </row>
    <row r="10" spans="1:5">
      <c r="A10" s="7" t="s">
        <v>12</v>
      </c>
      <c r="B10" s="8"/>
      <c r="C10" s="27">
        <f>C5+C8</f>
        <v>1201949.29</v>
      </c>
      <c r="D10" s="24"/>
      <c r="E10" s="27"/>
    </row>
    <row r="11" spans="1:5">
      <c r="A11" s="36" t="s">
        <v>13</v>
      </c>
      <c r="B11" s="36"/>
      <c r="C11" s="36"/>
      <c r="D11" s="36"/>
      <c r="E11" s="36"/>
    </row>
    <row r="12" spans="1:5" ht="28.5">
      <c r="A12" s="9" t="s">
        <v>30</v>
      </c>
      <c r="B12" s="8" t="str">
        <f>B13</f>
        <v>Управление жил. фондом 1,2 кв. 2017 г. коэф. 06;08</v>
      </c>
      <c r="C12" s="28">
        <f>C13+C14</f>
        <v>185868.51</v>
      </c>
      <c r="D12" s="24"/>
      <c r="E12" s="27"/>
    </row>
    <row r="13" spans="1:5">
      <c r="A13" s="18" t="s">
        <v>26</v>
      </c>
      <c r="B13" s="18" t="s">
        <v>27</v>
      </c>
      <c r="C13" s="33">
        <v>89985.61</v>
      </c>
      <c r="D13" s="21" t="s">
        <v>14</v>
      </c>
      <c r="E13" s="33">
        <v>26941.8</v>
      </c>
    </row>
    <row r="14" spans="1:5">
      <c r="A14" s="18" t="s">
        <v>28</v>
      </c>
      <c r="B14" s="18" t="s">
        <v>29</v>
      </c>
      <c r="C14" s="33">
        <v>95882.9</v>
      </c>
      <c r="D14" s="21" t="s">
        <v>14</v>
      </c>
      <c r="E14" s="33">
        <v>26933.4</v>
      </c>
    </row>
    <row r="15" spans="1:5" ht="28.5">
      <c r="A15" s="9" t="s">
        <v>31</v>
      </c>
      <c r="B15" s="8" t="str">
        <f>B17</f>
        <v>Уборка МОП 3,4 кв. 2017 г. коэф.0,8</v>
      </c>
      <c r="C15" s="28">
        <f>C17+C16</f>
        <v>67074.7</v>
      </c>
      <c r="D15" s="24"/>
      <c r="E15" s="27"/>
    </row>
    <row r="16" spans="1:5">
      <c r="A16" s="18" t="s">
        <v>33</v>
      </c>
      <c r="B16" s="18" t="s">
        <v>33</v>
      </c>
      <c r="C16" s="33">
        <v>33677.279999999999</v>
      </c>
      <c r="D16" s="21" t="s">
        <v>14</v>
      </c>
      <c r="E16" s="33">
        <v>26941.8</v>
      </c>
    </row>
    <row r="17" spans="1:5" outlineLevel="2">
      <c r="A17" s="18" t="s">
        <v>32</v>
      </c>
      <c r="B17" s="18" t="s">
        <v>32</v>
      </c>
      <c r="C17" s="33">
        <v>33397.42</v>
      </c>
      <c r="D17" s="21" t="s">
        <v>14</v>
      </c>
      <c r="E17" s="33">
        <v>26933.4</v>
      </c>
    </row>
    <row r="18" spans="1:5" ht="28.5">
      <c r="A18" s="9" t="s">
        <v>34</v>
      </c>
      <c r="B18" s="10" t="e">
        <f>B19+#REF!</f>
        <v>#VALUE!</v>
      </c>
      <c r="C18" s="28">
        <f>C19+C20+C21</f>
        <v>115172.01999999999</v>
      </c>
      <c r="D18" s="11"/>
      <c r="E18" s="30"/>
    </row>
    <row r="19" spans="1:5">
      <c r="A19" s="18" t="s">
        <v>59</v>
      </c>
      <c r="B19" s="18" t="s">
        <v>59</v>
      </c>
      <c r="C19" s="33">
        <v>49120.6</v>
      </c>
      <c r="D19" s="21" t="s">
        <v>35</v>
      </c>
      <c r="E19" s="33">
        <v>1094</v>
      </c>
    </row>
    <row r="20" spans="1:5">
      <c r="A20" s="18" t="s">
        <v>60</v>
      </c>
      <c r="B20" s="18" t="s">
        <v>60</v>
      </c>
      <c r="C20" s="33">
        <v>7548.6</v>
      </c>
      <c r="D20" s="21" t="s">
        <v>35</v>
      </c>
      <c r="E20" s="33">
        <v>1094</v>
      </c>
    </row>
    <row r="21" spans="1:5">
      <c r="A21" s="18" t="s">
        <v>69</v>
      </c>
      <c r="B21" s="18" t="s">
        <v>69</v>
      </c>
      <c r="C21" s="33">
        <v>58502.82</v>
      </c>
      <c r="D21" s="21" t="s">
        <v>35</v>
      </c>
      <c r="E21" s="33">
        <v>1086</v>
      </c>
    </row>
    <row r="22" spans="1:5" ht="42.75">
      <c r="A22" s="9" t="s">
        <v>36</v>
      </c>
      <c r="B22" s="8"/>
      <c r="C22" s="28">
        <f>C23+C24+C25+C26+C27+C28</f>
        <v>34184.980000000003</v>
      </c>
      <c r="D22" s="24"/>
      <c r="E22" s="27"/>
    </row>
    <row r="23" spans="1:5">
      <c r="A23" s="18" t="s">
        <v>41</v>
      </c>
      <c r="B23" s="18" t="s">
        <v>41</v>
      </c>
      <c r="C23" s="33">
        <v>2155.34</v>
      </c>
      <c r="D23" s="21" t="s">
        <v>14</v>
      </c>
      <c r="E23" s="33">
        <v>26941.8</v>
      </c>
    </row>
    <row r="24" spans="1:5">
      <c r="A24" s="18" t="s">
        <v>39</v>
      </c>
      <c r="B24" s="18" t="s">
        <v>40</v>
      </c>
      <c r="C24" s="33">
        <v>3308.14</v>
      </c>
      <c r="D24" s="21" t="s">
        <v>14</v>
      </c>
      <c r="E24" s="33">
        <v>67.307000000000002</v>
      </c>
    </row>
    <row r="25" spans="1:5">
      <c r="A25" s="18" t="s">
        <v>61</v>
      </c>
      <c r="B25" s="18" t="s">
        <v>61</v>
      </c>
      <c r="C25" s="33">
        <v>2047.58</v>
      </c>
      <c r="D25" s="21" t="s">
        <v>14</v>
      </c>
      <c r="E25" s="33">
        <v>26941.8</v>
      </c>
    </row>
    <row r="26" spans="1:5">
      <c r="A26" s="18" t="s">
        <v>15</v>
      </c>
      <c r="B26" s="18" t="s">
        <v>16</v>
      </c>
      <c r="C26" s="33">
        <v>3559.17</v>
      </c>
      <c r="D26" s="21" t="s">
        <v>14</v>
      </c>
      <c r="E26" s="33">
        <v>170.214</v>
      </c>
    </row>
    <row r="27" spans="1:5" outlineLevel="2">
      <c r="A27" s="18" t="s">
        <v>37</v>
      </c>
      <c r="B27" s="18" t="s">
        <v>38</v>
      </c>
      <c r="C27" s="33">
        <v>1616.51</v>
      </c>
      <c r="D27" s="21" t="s">
        <v>14</v>
      </c>
      <c r="E27" s="33">
        <v>26941.8</v>
      </c>
    </row>
    <row r="28" spans="1:5" outlineLevel="2">
      <c r="A28" s="18" t="s">
        <v>17</v>
      </c>
      <c r="B28" s="18" t="s">
        <v>18</v>
      </c>
      <c r="C28" s="33">
        <v>21498.240000000002</v>
      </c>
      <c r="D28" s="21" t="s">
        <v>14</v>
      </c>
      <c r="E28" s="33">
        <v>6436.598</v>
      </c>
    </row>
    <row r="29" spans="1:5" ht="42.75" outlineLevel="1">
      <c r="A29" s="9" t="s">
        <v>42</v>
      </c>
      <c r="B29" s="16"/>
      <c r="C29" s="31">
        <f>C30+C31+C32+C33</f>
        <v>43814.798999999999</v>
      </c>
      <c r="D29" s="20"/>
      <c r="E29" s="33"/>
    </row>
    <row r="30" spans="1:5" outlineLevel="1">
      <c r="A30" s="18" t="s">
        <v>73</v>
      </c>
      <c r="B30" s="18" t="s">
        <v>74</v>
      </c>
      <c r="C30" s="33">
        <v>41156.050000000003</v>
      </c>
      <c r="D30" s="21" t="s">
        <v>19</v>
      </c>
      <c r="E30" s="33">
        <v>65</v>
      </c>
    </row>
    <row r="31" spans="1:5" outlineLevel="1">
      <c r="A31" s="18" t="s">
        <v>75</v>
      </c>
      <c r="B31" s="18" t="s">
        <v>75</v>
      </c>
      <c r="C31" s="33">
        <v>445.32900000000001</v>
      </c>
      <c r="D31" s="21" t="s">
        <v>14</v>
      </c>
      <c r="E31" s="33">
        <v>0.45</v>
      </c>
    </row>
    <row r="32" spans="1:5" outlineLevel="1">
      <c r="A32" s="18" t="s">
        <v>75</v>
      </c>
      <c r="B32" s="18" t="s">
        <v>75</v>
      </c>
      <c r="C32" s="33">
        <v>1484.43</v>
      </c>
      <c r="D32" s="21" t="s">
        <v>14</v>
      </c>
      <c r="E32" s="33">
        <v>1.5</v>
      </c>
    </row>
    <row r="33" spans="1:6" outlineLevel="1">
      <c r="A33" s="18" t="s">
        <v>76</v>
      </c>
      <c r="B33" s="18" t="s">
        <v>76</v>
      </c>
      <c r="C33" s="33">
        <v>728.99</v>
      </c>
      <c r="D33" s="21" t="s">
        <v>14</v>
      </c>
      <c r="E33" s="33">
        <v>1</v>
      </c>
    </row>
    <row r="34" spans="1:6" ht="59.25" customHeight="1">
      <c r="A34" s="9" t="s">
        <v>43</v>
      </c>
      <c r="B34" s="8" t="e">
        <f>SUM(#REF!)</f>
        <v>#REF!</v>
      </c>
      <c r="C34" s="28">
        <f>C35+C36+C37+C38+C39+C40+C41+C42+C43+C44</f>
        <v>17466.57</v>
      </c>
      <c r="D34" s="24"/>
      <c r="E34" s="32"/>
      <c r="F34" s="2" t="s">
        <v>21</v>
      </c>
    </row>
    <row r="35" spans="1:6">
      <c r="A35" s="18" t="s">
        <v>77</v>
      </c>
      <c r="B35" s="18" t="s">
        <v>77</v>
      </c>
      <c r="C35" s="33">
        <v>484.53</v>
      </c>
      <c r="D35" s="21" t="s">
        <v>78</v>
      </c>
      <c r="E35" s="33">
        <v>1</v>
      </c>
      <c r="F35" s="2"/>
    </row>
    <row r="36" spans="1:6">
      <c r="A36" s="18" t="s">
        <v>79</v>
      </c>
      <c r="B36" s="18" t="s">
        <v>79</v>
      </c>
      <c r="C36" s="33">
        <v>1618.72</v>
      </c>
      <c r="D36" s="21" t="s">
        <v>80</v>
      </c>
      <c r="E36" s="33">
        <v>2</v>
      </c>
      <c r="F36" s="2"/>
    </row>
    <row r="37" spans="1:6">
      <c r="A37" s="18" t="s">
        <v>81</v>
      </c>
      <c r="B37" s="18" t="s">
        <v>81</v>
      </c>
      <c r="C37" s="33">
        <v>179.03</v>
      </c>
      <c r="D37" s="21" t="s">
        <v>19</v>
      </c>
      <c r="E37" s="33">
        <v>1</v>
      </c>
      <c r="F37" s="2"/>
    </row>
    <row r="38" spans="1:6">
      <c r="A38" s="18" t="s">
        <v>82</v>
      </c>
      <c r="B38" s="18" t="s">
        <v>82</v>
      </c>
      <c r="C38" s="33">
        <v>9030</v>
      </c>
      <c r="D38" s="21" t="s">
        <v>19</v>
      </c>
      <c r="E38" s="33">
        <v>14</v>
      </c>
      <c r="F38" s="2"/>
    </row>
    <row r="39" spans="1:6">
      <c r="A39" s="18" t="s">
        <v>83</v>
      </c>
      <c r="B39" s="18" t="s">
        <v>83</v>
      </c>
      <c r="C39" s="33">
        <v>1539.94</v>
      </c>
      <c r="D39" s="21" t="s">
        <v>19</v>
      </c>
      <c r="E39" s="33">
        <v>2</v>
      </c>
      <c r="F39" s="2"/>
    </row>
    <row r="40" spans="1:6">
      <c r="A40" s="18" t="s">
        <v>84</v>
      </c>
      <c r="B40" s="18" t="s">
        <v>84</v>
      </c>
      <c r="C40" s="33">
        <v>1259.01</v>
      </c>
      <c r="D40" s="21" t="s">
        <v>20</v>
      </c>
      <c r="E40" s="33">
        <v>3</v>
      </c>
      <c r="F40" s="2"/>
    </row>
    <row r="41" spans="1:6">
      <c r="A41" s="18" t="s">
        <v>85</v>
      </c>
      <c r="B41" s="18" t="s">
        <v>85</v>
      </c>
      <c r="C41" s="33">
        <v>151.41</v>
      </c>
      <c r="D41" s="21" t="s">
        <v>86</v>
      </c>
      <c r="E41" s="33">
        <v>1</v>
      </c>
      <c r="F41" s="2"/>
    </row>
    <row r="42" spans="1:6">
      <c r="A42" s="18" t="s">
        <v>70</v>
      </c>
      <c r="B42" s="18" t="s">
        <v>70</v>
      </c>
      <c r="C42" s="33">
        <v>540.28</v>
      </c>
      <c r="D42" s="21" t="s">
        <v>71</v>
      </c>
      <c r="E42" s="33">
        <v>2</v>
      </c>
      <c r="F42" s="2"/>
    </row>
    <row r="43" spans="1:6">
      <c r="A43" s="18" t="s">
        <v>87</v>
      </c>
      <c r="B43" s="18" t="s">
        <v>87</v>
      </c>
      <c r="C43" s="33">
        <v>1666.6</v>
      </c>
      <c r="D43" s="21" t="s">
        <v>20</v>
      </c>
      <c r="E43" s="33">
        <v>1</v>
      </c>
      <c r="F43" s="2"/>
    </row>
    <row r="44" spans="1:6">
      <c r="A44" s="18" t="s">
        <v>88</v>
      </c>
      <c r="B44" s="18" t="s">
        <v>88</v>
      </c>
      <c r="C44" s="33">
        <v>997.05</v>
      </c>
      <c r="D44" s="21" t="s">
        <v>19</v>
      </c>
      <c r="E44" s="33">
        <v>5</v>
      </c>
      <c r="F44" s="2"/>
    </row>
    <row r="45" spans="1:6" ht="28.5">
      <c r="A45" s="9" t="s">
        <v>44</v>
      </c>
      <c r="B45" s="8" t="e">
        <f>#REF!+#REF!</f>
        <v>#REF!</v>
      </c>
      <c r="C45" s="28">
        <v>0</v>
      </c>
      <c r="D45" s="24"/>
      <c r="E45" s="33"/>
    </row>
    <row r="46" spans="1:6" ht="28.5">
      <c r="A46" s="9" t="s">
        <v>51</v>
      </c>
      <c r="B46" s="8" t="e">
        <f>SUM(#REF!)</f>
        <v>#REF!</v>
      </c>
      <c r="C46" s="28">
        <v>0</v>
      </c>
      <c r="D46" s="24"/>
      <c r="E46" s="27"/>
    </row>
    <row r="47" spans="1:6" ht="28.5">
      <c r="A47" s="9" t="s">
        <v>52</v>
      </c>
      <c r="B47" s="8" t="e">
        <f>#REF!</f>
        <v>#REF!</v>
      </c>
      <c r="C47" s="28">
        <v>0</v>
      </c>
      <c r="D47" s="24"/>
      <c r="E47" s="27"/>
    </row>
    <row r="48" spans="1:6" ht="28.5">
      <c r="A48" s="9" t="s">
        <v>53</v>
      </c>
      <c r="B48" s="8" t="e">
        <f>#REF!+#REF!</f>
        <v>#REF!</v>
      </c>
      <c r="C48" s="28">
        <v>0</v>
      </c>
      <c r="D48" s="24"/>
      <c r="E48" s="27"/>
    </row>
    <row r="49" spans="1:6" ht="28.5">
      <c r="A49" s="9" t="s">
        <v>54</v>
      </c>
      <c r="B49" s="8" t="e">
        <f>#REF!</f>
        <v>#REF!</v>
      </c>
      <c r="C49" s="28">
        <v>0</v>
      </c>
      <c r="D49" s="24"/>
      <c r="E49" s="29"/>
    </row>
    <row r="50" spans="1:6" ht="28.5">
      <c r="A50" s="9" t="s">
        <v>55</v>
      </c>
      <c r="B50" s="8" t="e">
        <f>B52+#REF!</f>
        <v>#VALUE!</v>
      </c>
      <c r="C50" s="28">
        <f>C51+C52</f>
        <v>27288.07</v>
      </c>
      <c r="D50" s="24"/>
      <c r="E50" s="27"/>
    </row>
    <row r="51" spans="1:6">
      <c r="A51" s="18" t="s">
        <v>45</v>
      </c>
      <c r="B51" s="18" t="s">
        <v>45</v>
      </c>
      <c r="C51" s="33">
        <v>14548.57</v>
      </c>
      <c r="D51" s="21" t="s">
        <v>14</v>
      </c>
      <c r="E51" s="33">
        <v>26941.8</v>
      </c>
      <c r="F51" s="17"/>
    </row>
    <row r="52" spans="1:6">
      <c r="A52" s="18" t="s">
        <v>46</v>
      </c>
      <c r="B52" s="18" t="s">
        <v>46</v>
      </c>
      <c r="C52" s="33">
        <v>12739.5</v>
      </c>
      <c r="D52" s="21" t="s">
        <v>14</v>
      </c>
      <c r="E52" s="33">
        <v>26933.4</v>
      </c>
      <c r="F52" s="17"/>
    </row>
    <row r="53" spans="1:6" ht="42.75">
      <c r="A53" s="9" t="s">
        <v>56</v>
      </c>
      <c r="B53" s="8" t="str">
        <f>B54</f>
        <v>Дератизация</v>
      </c>
      <c r="C53" s="28">
        <f>C54+C55</f>
        <v>11625.119999999999</v>
      </c>
      <c r="D53" s="24"/>
      <c r="E53" s="33"/>
    </row>
    <row r="54" spans="1:6">
      <c r="A54" s="18" t="s">
        <v>62</v>
      </c>
      <c r="B54" s="18" t="s">
        <v>62</v>
      </c>
      <c r="C54" s="33">
        <v>10172.16</v>
      </c>
      <c r="D54" s="21" t="s">
        <v>14</v>
      </c>
      <c r="E54" s="33">
        <v>7064</v>
      </c>
    </row>
    <row r="55" spans="1:6">
      <c r="A55" s="18" t="s">
        <v>62</v>
      </c>
      <c r="B55" s="18" t="s">
        <v>62</v>
      </c>
      <c r="C55" s="33">
        <v>1452.96</v>
      </c>
      <c r="D55" s="21" t="s">
        <v>14</v>
      </c>
      <c r="E55" s="33">
        <v>1009</v>
      </c>
    </row>
    <row r="56" spans="1:6" ht="57">
      <c r="A56" s="9" t="s">
        <v>57</v>
      </c>
      <c r="B56" s="8" t="e">
        <f>SUM(#REF!)</f>
        <v>#REF!</v>
      </c>
      <c r="C56" s="28">
        <f>C57+C58+C59</f>
        <v>152843.83000000002</v>
      </c>
      <c r="D56" s="24"/>
      <c r="E56" s="33"/>
    </row>
    <row r="57" spans="1:6" outlineLevel="2">
      <c r="A57" s="18" t="s">
        <v>64</v>
      </c>
      <c r="B57" s="18" t="s">
        <v>65</v>
      </c>
      <c r="C57" s="33">
        <v>915.74</v>
      </c>
      <c r="D57" s="21" t="s">
        <v>14</v>
      </c>
      <c r="E57" s="33">
        <v>53866.8</v>
      </c>
    </row>
    <row r="58" spans="1:6" outlineLevel="2">
      <c r="A58" s="18" t="s">
        <v>49</v>
      </c>
      <c r="B58" s="18" t="s">
        <v>50</v>
      </c>
      <c r="C58" s="33">
        <v>75975.899999999994</v>
      </c>
      <c r="D58" s="21" t="s">
        <v>14</v>
      </c>
      <c r="E58" s="33">
        <v>26941.8</v>
      </c>
    </row>
    <row r="59" spans="1:6" ht="14.25" customHeight="1">
      <c r="A59" s="18" t="s">
        <v>47</v>
      </c>
      <c r="B59" s="18" t="s">
        <v>48</v>
      </c>
      <c r="C59" s="33">
        <v>75952.19</v>
      </c>
      <c r="D59" s="21" t="s">
        <v>14</v>
      </c>
      <c r="E59" s="33">
        <v>26933.4</v>
      </c>
    </row>
    <row r="60" spans="1:6">
      <c r="A60" s="9" t="s">
        <v>58</v>
      </c>
      <c r="B60" s="8">
        <f>B61</f>
        <v>4016.9491525423732</v>
      </c>
      <c r="C60" s="28">
        <f>C61</f>
        <v>4740</v>
      </c>
      <c r="D60" s="24"/>
      <c r="E60" s="33"/>
    </row>
    <row r="61" spans="1:6" ht="30">
      <c r="A61" s="12" t="s">
        <v>22</v>
      </c>
      <c r="B61" s="10">
        <f>C61/1.18</f>
        <v>4016.9491525423732</v>
      </c>
      <c r="C61" s="29">
        <f>E61*5*12</f>
        <v>4740</v>
      </c>
      <c r="D61" s="22" t="s">
        <v>23</v>
      </c>
      <c r="E61" s="27">
        <v>79</v>
      </c>
    </row>
    <row r="62" spans="1:6">
      <c r="A62" s="7" t="s">
        <v>24</v>
      </c>
      <c r="B62" s="13" t="e">
        <f>B12+B15+B18+#REF!+B34+B45+B46+B47+B48+B49+B50+B53+B56+B60</f>
        <v>#VALUE!</v>
      </c>
      <c r="C62" s="28">
        <f>C12++C15+C18+C22+C29+C34+C45+C46+C48+C49+C50+C53+C56+C60</f>
        <v>660078.59899999993</v>
      </c>
      <c r="D62" s="24"/>
      <c r="E62" s="29"/>
    </row>
    <row r="63" spans="1:6">
      <c r="A63" s="7" t="s">
        <v>25</v>
      </c>
      <c r="B63" s="14"/>
      <c r="C63" s="28">
        <f>C62*1.18</f>
        <v>778892.74681999988</v>
      </c>
      <c r="D63" s="24"/>
      <c r="E63" s="27"/>
    </row>
    <row r="64" spans="1:6">
      <c r="A64" s="7" t="s">
        <v>66</v>
      </c>
      <c r="B64" s="14"/>
      <c r="C64" s="28">
        <f>C4+C5+C8-C63</f>
        <v>-255637.00681999983</v>
      </c>
      <c r="D64" s="24"/>
      <c r="E64" s="27"/>
    </row>
    <row r="65" spans="1:5" ht="28.5">
      <c r="A65" s="9" t="s">
        <v>67</v>
      </c>
      <c r="B65" s="8"/>
      <c r="C65" s="28">
        <f>C64+C7</f>
        <v>-304233.46682000003</v>
      </c>
      <c r="D65" s="24"/>
      <c r="E65" s="27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2018-03-19T01:26:24Z</cp:lastPrinted>
  <dcterms:created xsi:type="dcterms:W3CDTF">2018-02-13T05:54:21Z</dcterms:created>
  <dcterms:modified xsi:type="dcterms:W3CDTF">2018-03-22T07:06:14Z</dcterms:modified>
</cp:coreProperties>
</file>