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9320" windowHeight="9210"/>
  </bookViews>
  <sheets>
    <sheet name="Лист1" sheetId="1" r:id="rId1"/>
  </sheets>
  <definedNames>
    <definedName name="_xlnm.Print_Area" localSheetId="0">Лист1!$A$1:$F$37</definedName>
  </definedNames>
  <calcPr calcId="124519"/>
</workbook>
</file>

<file path=xl/calcChain.xml><?xml version="1.0" encoding="utf-8"?>
<calcChain xmlns="http://schemas.openxmlformats.org/spreadsheetml/2006/main">
  <c r="C7" i="1"/>
  <c r="C10"/>
  <c r="C8" l="1"/>
  <c r="C32"/>
  <c r="C31" s="1"/>
  <c r="C12"/>
  <c r="C29"/>
  <c r="C25"/>
  <c r="B19" l="1"/>
  <c r="B29" l="1"/>
  <c r="B28"/>
  <c r="B25"/>
  <c r="B24"/>
  <c r="B23"/>
  <c r="B22"/>
  <c r="B21"/>
  <c r="B20"/>
  <c r="B16"/>
  <c r="B15"/>
  <c r="B12"/>
  <c r="C33" l="1"/>
  <c r="C34" s="1"/>
  <c r="C35" s="1"/>
  <c r="C36" s="1"/>
  <c r="B32"/>
  <c r="B31" s="1"/>
  <c r="B33" s="1"/>
</calcChain>
</file>

<file path=xl/sharedStrings.xml><?xml version="1.0" encoding="utf-8"?>
<sst xmlns="http://schemas.openxmlformats.org/spreadsheetml/2006/main" count="54" uniqueCount="48">
  <si>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</si>
  <si>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</si>
  <si>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период: 01.01.2017-31.12.2017</t>
  </si>
  <si>
    <t>Наименование работ (услуг)</t>
  </si>
  <si>
    <t>Годовая фактическая стоимость работ (услуг)</t>
  </si>
  <si>
    <t>Ед.изм.</t>
  </si>
  <si>
    <t>Количество работ (ед.)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</si>
  <si>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</si>
  <si>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</si>
  <si>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</si>
  <si>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</si>
  <si>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</si>
  <si>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Всего доходов по дому за 2017 г.</t>
  </si>
  <si>
    <t>Расходы по дому:</t>
  </si>
  <si>
    <t>м2</t>
  </si>
  <si>
    <t>сантехника</t>
  </si>
  <si>
    <t>1.Расходы по снятию показаний с ИПУ по электроэнергии</t>
  </si>
  <si>
    <t>кол-во показаний</t>
  </si>
  <si>
    <t>Всего расходов по дому за 2017 г.</t>
  </si>
  <si>
    <t>Всего расходов по дому с НДС за 2017 г.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</si>
  <si>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</si>
  <si>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</si>
  <si>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</si>
  <si>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</si>
  <si>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</si>
  <si>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</si>
  <si>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</si>
  <si>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</si>
  <si>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</si>
  <si>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</si>
  <si>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</si>
  <si>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</si>
  <si>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</si>
  <si>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</si>
  <si>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</si>
  <si>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</si>
  <si>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</si>
  <si>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</si>
  <si>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</si>
  <si>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 xml:space="preserve">Годовая фактическая стоимость работ (услуг) </t>
  </si>
  <si>
    <t>Орг-ция мест накоп. ртутьсодержащих ламп1-4 кв. 2017 г. к=0,</t>
  </si>
  <si>
    <t>Орг-ция мест накоп. ртутьсодержащих ламп1-4 кв. 20</t>
  </si>
  <si>
    <t>Конечное сальдо по дому на 31.12.2017 г.</t>
  </si>
  <si>
    <t xml:space="preserve">Конечное сальдо с учетом дебиторской задолженности на 31.12.2017 г. </t>
  </si>
  <si>
    <t xml:space="preserve">Дебиторская задолженность </t>
  </si>
  <si>
    <t>Адрес: ул. Офицерская, д. 12</t>
  </si>
  <si>
    <t>Содержание ДРС 1,2 кв. 2017 г. к=0,6</t>
  </si>
  <si>
    <t>Содержание ДРС 3,4 кв. 2017 г. коэф. 0,6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</si>
</sst>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</cellStyleXfs>
  <cellXfs count="33">
    <xf numFmtId="0" fontId="0" fillId="0" borderId="0" xfId="0"/>
    <xf numFmtId="0" fontId="4" fillId="0" borderId="0" xfId="0" applyFont="1" applyFill="1"/>
    <xf numFmtId="0" fontId="5" fillId="0" borderId="0" xfId="0" applyFont="1" applyFill="1"/>
    <xf numFmtId="164" fontId="4" fillId="0" borderId="0" xfId="0" applyNumberFormat="1" applyFont="1" applyFill="1" applyAlignment="1">
      <alignment horizontal="center" vertical="center"/>
    </xf>
    <xf numFmtId="43" fontId="4" fillId="0" borderId="0" xfId="1" applyFont="1" applyFill="1" applyAlignment="1">
      <alignment horizontal="center" vertical="center"/>
    </xf>
    <xf numFmtId="0" fontId="6" fillId="0" borderId="2" xfId="2" applyFont="1" applyFill="1" applyBorder="1" applyAlignment="1">
      <alignment horizontal="left" vertical="center"/>
    </xf>
    <xf numFmtId="164" fontId="6" fillId="0" borderId="2" xfId="2" applyNumberFormat="1" applyFont="1" applyFill="1" applyBorder="1" applyAlignment="1">
      <alignment horizontal="center" vertical="center" wrapText="1"/>
    </xf>
    <xf numFmtId="43" fontId="6" fillId="0" borderId="2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 wrapText="1"/>
    </xf>
    <xf numFmtId="43" fontId="8" fillId="0" borderId="2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64" fontId="5" fillId="0" borderId="2" xfId="1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2" xfId="0" applyFont="1" applyFill="1" applyBorder="1"/>
    <xf numFmtId="0" fontId="8" fillId="0" borderId="0" xfId="0" applyFont="1" applyFill="1"/>
    <xf numFmtId="0" fontId="8" fillId="0" borderId="2" xfId="0" applyFont="1" applyFill="1" applyBorder="1"/>
    <xf numFmtId="43" fontId="7" fillId="0" borderId="2" xfId="1" applyFont="1" applyFill="1" applyBorder="1" applyAlignment="1" applyProtection="1">
      <alignment horizontal="center" vertical="center"/>
    </xf>
    <xf numFmtId="43" fontId="4" fillId="0" borderId="2" xfId="1" applyFont="1" applyFill="1" applyBorder="1" applyAlignment="1">
      <alignment horizontal="center"/>
    </xf>
    <xf numFmtId="43" fontId="8" fillId="0" borderId="2" xfId="1" applyFont="1" applyFill="1" applyBorder="1" applyAlignment="1">
      <alignment horizontal="center"/>
    </xf>
    <xf numFmtId="43" fontId="8" fillId="0" borderId="2" xfId="1" applyFont="1" applyFill="1" applyBorder="1" applyAlignment="1">
      <alignment horizontal="center" vertical="center" wrapText="1"/>
    </xf>
    <xf numFmtId="43" fontId="6" fillId="0" borderId="2" xfId="1" applyFont="1" applyFill="1" applyBorder="1" applyAlignment="1">
      <alignment horizontal="center" vertical="center" wrapText="1"/>
    </xf>
    <xf numFmtId="43" fontId="5" fillId="0" borderId="2" xfId="1" applyFont="1" applyFill="1" applyBorder="1" applyAlignment="1">
      <alignment horizontal="center" vertical="center"/>
    </xf>
    <xf numFmtId="43" fontId="5" fillId="0" borderId="2" xfId="1" applyFont="1" applyFill="1" applyBorder="1" applyAlignment="1">
      <alignment horizontal="center"/>
    </xf>
    <xf numFmtId="164" fontId="6" fillId="0" borderId="2" xfId="2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/>
    </xf>
  </cellXfs>
  <cellStyles count="3">
    <cellStyle name="Вывод" xfId="2" builtinId="21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>
      <selection activeCell="C8" sqref="C8"/>
    </sheetView>
  </sheetViews>
  <sheetFormatPr defaultRowHeight="15" outlineLevelRow="2"/>
  <cols>
    <col min="1" max="1" width="59.7109375" style="18" customWidth="1"/>
    <col min="2" max="2" width="15.5703125" style="3" hidden="1" customWidth="1"/>
    <col min="3" max="3" width="17.28515625" style="4" customWidth="1"/>
    <col min="4" max="4" width="12.140625" style="4" customWidth="1"/>
    <col min="5" max="5" width="26.85546875" style="4" customWidth="1"/>
    <col min="6" max="6" width="0" style="1" hidden="1" customWidth="1"/>
    <col min="7" max="16384" width="9.140625" style="1"/>
  </cols>
  <sheetData>
    <row r="1" spans="1:5" ht="66.75" customHeight="1">
      <c r="A1" s="30" t="s">
        <v>0</v>
      </c>
      <c r="B1" s="30"/>
      <c r="C1" s="30"/>
      <c r="D1" s="30"/>
      <c r="E1" s="30"/>
    </row>
    <row r="2" spans="1:5">
      <c r="A2" s="8" t="s">
        <v>45</v>
      </c>
      <c r="B2" s="9" t="s">
        <v>1</v>
      </c>
      <c r="C2" s="32" t="s">
        <v>2</v>
      </c>
      <c r="D2" s="32"/>
      <c r="E2" s="32"/>
    </row>
    <row r="3" spans="1:5" s="18" customFormat="1" ht="57">
      <c r="A3" s="5" t="s">
        <v>3</v>
      </c>
      <c r="B3" s="29" t="s">
        <v>4</v>
      </c>
      <c r="C3" s="26" t="s">
        <v>39</v>
      </c>
      <c r="D3" s="22" t="s">
        <v>5</v>
      </c>
      <c r="E3" s="7" t="s">
        <v>6</v>
      </c>
    </row>
    <row r="4" spans="1:5">
      <c r="A4" s="5" t="s">
        <v>7</v>
      </c>
      <c r="B4" s="6"/>
      <c r="C4" s="26">
        <v>29581.42</v>
      </c>
      <c r="D4" s="22"/>
      <c r="E4" s="7"/>
    </row>
    <row r="5" spans="1:5">
      <c r="A5" s="5" t="s">
        <v>8</v>
      </c>
      <c r="B5" s="6"/>
      <c r="C5" s="26">
        <v>46391.25</v>
      </c>
      <c r="D5" s="22"/>
      <c r="E5" s="7"/>
    </row>
    <row r="6" spans="1:5">
      <c r="A6" s="5" t="s">
        <v>9</v>
      </c>
      <c r="B6" s="6"/>
      <c r="C6" s="26">
        <v>23756.22</v>
      </c>
      <c r="D6" s="22"/>
      <c r="E6" s="7"/>
    </row>
    <row r="7" spans="1:5">
      <c r="A7" s="5" t="s">
        <v>44</v>
      </c>
      <c r="B7" s="6"/>
      <c r="C7" s="26">
        <f>C6-C5</f>
        <v>-22635.03</v>
      </c>
      <c r="D7" s="22"/>
      <c r="E7" s="7"/>
    </row>
    <row r="8" spans="1:5">
      <c r="A8" s="5" t="s">
        <v>10</v>
      </c>
      <c r="B8" s="6"/>
      <c r="C8" s="26">
        <f>C9</f>
        <v>0</v>
      </c>
      <c r="D8" s="22"/>
      <c r="E8" s="7"/>
    </row>
    <row r="9" spans="1:5">
      <c r="A9" s="5" t="s">
        <v>11</v>
      </c>
      <c r="B9" s="6"/>
      <c r="C9" s="26"/>
      <c r="D9" s="22"/>
      <c r="E9" s="7"/>
    </row>
    <row r="10" spans="1:5">
      <c r="A10" s="8" t="s">
        <v>12</v>
      </c>
      <c r="B10" s="9"/>
      <c r="C10" s="27">
        <f>C5+C9</f>
        <v>46391.25</v>
      </c>
      <c r="D10" s="10"/>
      <c r="E10" s="10"/>
    </row>
    <row r="11" spans="1:5">
      <c r="A11" s="31" t="s">
        <v>13</v>
      </c>
      <c r="B11" s="31"/>
      <c r="C11" s="31"/>
      <c r="D11" s="31"/>
      <c r="E11" s="31"/>
    </row>
    <row r="12" spans="1:5" ht="28.5">
      <c r="A12" s="11" t="s">
        <v>24</v>
      </c>
      <c r="B12" s="9" t="str">
        <f>B13</f>
        <v>Управление жил. фондом 1,2 кв. 2017 г. коэф. 06;08</v>
      </c>
      <c r="C12" s="27">
        <f>C13+C14</f>
        <v>10585.98</v>
      </c>
      <c r="D12" s="10"/>
      <c r="E12" s="10"/>
    </row>
    <row r="13" spans="1:5">
      <c r="A13" s="21" t="s">
        <v>20</v>
      </c>
      <c r="B13" s="21" t="s">
        <v>21</v>
      </c>
      <c r="C13" s="24">
        <v>5124.2299999999996</v>
      </c>
      <c r="D13" s="24" t="s">
        <v>14</v>
      </c>
      <c r="E13" s="24">
        <v>1534.2</v>
      </c>
    </row>
    <row r="14" spans="1:5">
      <c r="A14" s="21" t="s">
        <v>22</v>
      </c>
      <c r="B14" s="21" t="s">
        <v>23</v>
      </c>
      <c r="C14" s="24">
        <v>5461.75</v>
      </c>
      <c r="D14" s="24" t="s">
        <v>14</v>
      </c>
      <c r="E14" s="24">
        <v>1534.2</v>
      </c>
    </row>
    <row r="15" spans="1:5" ht="28.5">
      <c r="A15" s="11" t="s">
        <v>25</v>
      </c>
      <c r="B15" s="9" t="e">
        <f>#REF!</f>
        <v>#REF!</v>
      </c>
      <c r="C15" s="27">
        <v>0</v>
      </c>
      <c r="D15" s="10"/>
      <c r="E15" s="10"/>
    </row>
    <row r="16" spans="1:5" ht="28.5">
      <c r="A16" s="11" t="s">
        <v>26</v>
      </c>
      <c r="B16" s="12" t="e">
        <f>#REF!+#REF!</f>
        <v>#REF!</v>
      </c>
      <c r="C16" s="27">
        <v>0</v>
      </c>
      <c r="D16" s="14"/>
      <c r="E16" s="13"/>
    </row>
    <row r="17" spans="1:6" ht="42.75">
      <c r="A17" s="11" t="s">
        <v>27</v>
      </c>
      <c r="B17" s="9"/>
      <c r="C17" s="27">
        <v>0</v>
      </c>
      <c r="D17" s="10"/>
      <c r="E17" s="10"/>
    </row>
    <row r="18" spans="1:6" ht="42.75" outlineLevel="1">
      <c r="A18" s="11" t="s">
        <v>28</v>
      </c>
      <c r="B18" s="19"/>
      <c r="C18" s="28">
        <v>0</v>
      </c>
      <c r="D18" s="23"/>
      <c r="E18" s="24"/>
    </row>
    <row r="19" spans="1:6" ht="57">
      <c r="A19" s="11" t="s">
        <v>29</v>
      </c>
      <c r="B19" s="9" t="e">
        <f>SUM(#REF!)</f>
        <v>#REF!</v>
      </c>
      <c r="C19" s="27">
        <v>0</v>
      </c>
      <c r="D19" s="10"/>
      <c r="E19" s="23"/>
      <c r="F19" s="2" t="s">
        <v>15</v>
      </c>
    </row>
    <row r="20" spans="1:6" ht="28.5">
      <c r="A20" s="11" t="s">
        <v>30</v>
      </c>
      <c r="B20" s="9" t="e">
        <f>#REF!+#REF!</f>
        <v>#REF!</v>
      </c>
      <c r="C20" s="27">
        <v>0</v>
      </c>
      <c r="D20" s="10"/>
      <c r="E20" s="24"/>
    </row>
    <row r="21" spans="1:6" ht="28.5">
      <c r="A21" s="11" t="s">
        <v>31</v>
      </c>
      <c r="B21" s="9" t="e">
        <f>SUM(#REF!)</f>
        <v>#REF!</v>
      </c>
      <c r="C21" s="27">
        <v>0</v>
      </c>
      <c r="D21" s="10"/>
      <c r="E21" s="10"/>
    </row>
    <row r="22" spans="1:6" ht="28.5">
      <c r="A22" s="11" t="s">
        <v>32</v>
      </c>
      <c r="B22" s="9" t="e">
        <f>#REF!</f>
        <v>#REF!</v>
      </c>
      <c r="C22" s="27">
        <v>0</v>
      </c>
      <c r="D22" s="10"/>
      <c r="E22" s="10"/>
    </row>
    <row r="23" spans="1:6" ht="28.5">
      <c r="A23" s="11" t="s">
        <v>33</v>
      </c>
      <c r="B23" s="9" t="e">
        <f>#REF!+#REF!</f>
        <v>#REF!</v>
      </c>
      <c r="C23" s="27">
        <v>0</v>
      </c>
      <c r="D23" s="10"/>
      <c r="E23" s="10"/>
    </row>
    <row r="24" spans="1:6" ht="28.5">
      <c r="A24" s="11" t="s">
        <v>34</v>
      </c>
      <c r="B24" s="9" t="e">
        <f>#REF!</f>
        <v>#REF!</v>
      </c>
      <c r="C24" s="27">
        <v>0</v>
      </c>
      <c r="D24" s="10"/>
      <c r="E24" s="14"/>
    </row>
    <row r="25" spans="1:6" ht="28.5">
      <c r="A25" s="11" t="s">
        <v>35</v>
      </c>
      <c r="B25" s="9" t="e">
        <f>B27+#REF!</f>
        <v>#VALUE!</v>
      </c>
      <c r="C25" s="27">
        <f>C26+C27</f>
        <v>1288.72</v>
      </c>
      <c r="D25" s="10"/>
      <c r="E25" s="10"/>
    </row>
    <row r="26" spans="1:6">
      <c r="A26" s="21" t="s">
        <v>46</v>
      </c>
      <c r="B26" s="21" t="s">
        <v>46</v>
      </c>
      <c r="C26" s="24">
        <v>567.65</v>
      </c>
      <c r="D26" s="24" t="s">
        <v>14</v>
      </c>
      <c r="E26" s="24">
        <v>1534.2</v>
      </c>
      <c r="F26" s="20"/>
    </row>
    <row r="27" spans="1:6">
      <c r="A27" s="21" t="s">
        <v>47</v>
      </c>
      <c r="B27" s="21" t="s">
        <v>47</v>
      </c>
      <c r="C27" s="24">
        <v>721.07</v>
      </c>
      <c r="D27" s="24" t="s">
        <v>14</v>
      </c>
      <c r="E27" s="24">
        <v>1534.2</v>
      </c>
      <c r="F27" s="20"/>
    </row>
    <row r="28" spans="1:6" ht="42.75">
      <c r="A28" s="11" t="s">
        <v>36</v>
      </c>
      <c r="B28" s="9" t="e">
        <f>#REF!</f>
        <v>#REF!</v>
      </c>
      <c r="C28" s="27">
        <v>0</v>
      </c>
      <c r="D28" s="10"/>
      <c r="E28" s="24">
        <v>24487.200000000001</v>
      </c>
    </row>
    <row r="29" spans="1:6" ht="57">
      <c r="A29" s="11" t="s">
        <v>37</v>
      </c>
      <c r="B29" s="9" t="e">
        <f>SUM(#REF!)</f>
        <v>#REF!</v>
      </c>
      <c r="C29" s="27">
        <f>C30</f>
        <v>52.16</v>
      </c>
      <c r="D29" s="10"/>
      <c r="E29" s="24">
        <v>965</v>
      </c>
    </row>
    <row r="30" spans="1:6" outlineLevel="2">
      <c r="A30" s="21" t="s">
        <v>40</v>
      </c>
      <c r="B30" s="21" t="s">
        <v>41</v>
      </c>
      <c r="C30" s="24">
        <v>52.16</v>
      </c>
      <c r="D30" s="24" t="s">
        <v>14</v>
      </c>
      <c r="E30" s="24">
        <v>3068.4</v>
      </c>
    </row>
    <row r="31" spans="1:6">
      <c r="A31" s="11" t="s">
        <v>38</v>
      </c>
      <c r="B31" s="9">
        <f>B32</f>
        <v>203.38983050847457</v>
      </c>
      <c r="C31" s="27">
        <f>C32</f>
        <v>240</v>
      </c>
      <c r="D31" s="10"/>
      <c r="E31" s="24"/>
    </row>
    <row r="32" spans="1:6" ht="30">
      <c r="A32" s="15" t="s">
        <v>16</v>
      </c>
      <c r="B32" s="12">
        <f>C32/1.18</f>
        <v>203.38983050847457</v>
      </c>
      <c r="C32" s="14">
        <f>E32*5*12</f>
        <v>240</v>
      </c>
      <c r="D32" s="25" t="s">
        <v>17</v>
      </c>
      <c r="E32" s="10">
        <v>4</v>
      </c>
    </row>
    <row r="33" spans="1:5">
      <c r="A33" s="8" t="s">
        <v>18</v>
      </c>
      <c r="B33" s="16" t="e">
        <f>B12+B15+B16+#REF!+B19+B20+B21+B22+B23+B24+B25+B28+B29+B31</f>
        <v>#VALUE!</v>
      </c>
      <c r="C33" s="27">
        <f>C12++C15+C16+C17+C18+C19+C20+C21+C23+C24+C25+C28+C29+C31</f>
        <v>12166.859999999999</v>
      </c>
      <c r="D33" s="10"/>
      <c r="E33" s="14"/>
    </row>
    <row r="34" spans="1:5">
      <c r="A34" s="8" t="s">
        <v>19</v>
      </c>
      <c r="B34" s="17"/>
      <c r="C34" s="27">
        <f>C33*1.18</f>
        <v>14356.894799999998</v>
      </c>
      <c r="D34" s="10"/>
      <c r="E34" s="10"/>
    </row>
    <row r="35" spans="1:5">
      <c r="A35" s="8" t="s">
        <v>42</v>
      </c>
      <c r="B35" s="17"/>
      <c r="C35" s="27">
        <f>C4+C5+C8-C34</f>
        <v>61615.775200000004</v>
      </c>
      <c r="D35" s="10"/>
      <c r="E35" s="10"/>
    </row>
    <row r="36" spans="1:5" ht="28.5">
      <c r="A36" s="11" t="s">
        <v>43</v>
      </c>
      <c r="B36" s="9"/>
      <c r="C36" s="27">
        <f>C35+(C7)</f>
        <v>38980.745200000005</v>
      </c>
      <c r="D36" s="10"/>
      <c r="E36" s="10"/>
    </row>
  </sheetData>
  <mergeCells count="3">
    <mergeCell ref="A1:E1"/>
    <mergeCell ref="A11:E11"/>
    <mergeCell ref="C2:E2"/>
  </mergeCells>
  <hyperlinks>
    <hyperlink ref="D3" location="Ед.изм.!A1" display="Ед.изм."/>
  </hyperlink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2018-03-19T01:30:01Z</cp:lastPrinted>
  <dcterms:created xsi:type="dcterms:W3CDTF">2018-02-13T05:54:21Z</dcterms:created>
  <dcterms:modified xsi:type="dcterms:W3CDTF">2018-03-23T01:44:55Z</dcterms:modified>
</cp:coreProperties>
</file>