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Лист1!$A$1:$E$70</definedName>
  </definedNames>
  <calcPr calcId="124519"/>
</workbook>
</file>

<file path=xl/calcChain.xml><?xml version="1.0" encoding="utf-8"?>
<calcChain xmlns="http://schemas.openxmlformats.org/spreadsheetml/2006/main">
  <c r="C64" i="1"/>
  <c r="C66"/>
  <c r="C60"/>
  <c r="C56"/>
  <c r="C41"/>
  <c r="C32"/>
  <c r="C25"/>
  <c r="C21"/>
  <c r="C18"/>
  <c r="C15"/>
  <c r="C10"/>
  <c r="C9" s="1"/>
  <c r="C8" l="1"/>
  <c r="C73"/>
  <c r="C65" l="1"/>
  <c r="B50" l="1"/>
  <c r="C13" l="1"/>
  <c r="C67" l="1"/>
  <c r="B60" l="1"/>
  <c r="B53"/>
  <c r="C68" l="1"/>
  <c r="C52"/>
  <c r="B65"/>
  <c r="B64" s="1"/>
  <c r="B59"/>
  <c r="B56"/>
  <c r="B54"/>
  <c r="B51"/>
  <c r="C51" s="1"/>
  <c r="B21"/>
  <c r="B18"/>
  <c r="B15"/>
  <c r="C69" l="1"/>
  <c r="C70" s="1"/>
  <c r="B67"/>
</calcChain>
</file>

<file path=xl/sharedStrings.xml><?xml version="1.0" encoding="utf-8"?>
<sst xmlns="http://schemas.openxmlformats.org/spreadsheetml/2006/main" count="155" uniqueCount="97">
  <si>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</si>
  <si>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</si>
  <si>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</si>
  <si>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</si>
  <si>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</si>
  <si>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</si>
  <si>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</si>
  <si>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</si>
  <si>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</si>
  <si>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</si>
  <si>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</si>
  <si>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</si>
  <si>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</si>
  <si>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</si>
  <si>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</si>
  <si>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</si>
  <si>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</si>
  <si>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</si>
  <si>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</si>
  <si>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</si>
  <si>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</si>
  <si>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</si>
  <si>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</si>
  <si>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</si>
  <si>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</si>
  <si>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</si>
  <si>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</si>
  <si>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</si>
  <si>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</si>
  <si>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</si>
  <si>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</si>
  <si>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</si>
  <si>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</si>
  <si>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</si>
  <si>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</si>
  <si>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</si>
  <si>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</si>
  <si>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</si>
  <si>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</si>
  <si>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</si>
  <si>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</si>
  <si>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</si>
  <si>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</si>
  <si>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</si>
  <si>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Горячая вода (ОДН) 3,4 кв. к=0,8;</t>
  </si>
  <si>
    <t>м2</t>
  </si>
  <si>
    <t>Адрес: ул. Ингодинская, д. 15</t>
  </si>
  <si>
    <t>Эстетика (Ингодинская 15 пом.1</t>
  </si>
  <si>
    <t>ИП Мельник С.А.(Ингодинская 15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</si>
  <si>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</si>
  <si>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</si>
  <si>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дом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</si>
  <si>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</si>
  <si>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</si>
  <si>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шт</t>
  </si>
  <si>
    <t>Замена электропроводки</t>
  </si>
  <si>
    <t>м</t>
  </si>
  <si>
    <t>Орг-ция мест накоп. ртутьсодержащих ламп1-4 кв. 2017 г. к=0,</t>
  </si>
  <si>
    <t>Орг-ция мест накоп. ртутьсодержащих ламп1-4 кв. 20</t>
  </si>
  <si>
    <t>Освещение подвала</t>
  </si>
  <si>
    <t>Подключение системы отопления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</si>
  <si>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</si>
  <si>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</si>
  <si>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Прочистка труб ХВС</t>
  </si>
  <si>
    <t>Ремонт вентилей д.20-32</t>
  </si>
  <si>
    <t>Ремонт водонагревателя   ул.Ингодинская,15</t>
  </si>
  <si>
    <t>Ремонт дверных полотен</t>
  </si>
  <si>
    <t>Содержание ДРС 1,2 кв. 2017г. к=0,8</t>
  </si>
  <si>
    <t>Содержание ДРС 3,4 кв. 2017 г. коэф. 0,8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</si>
  <si>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</si>
  <si>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</si>
  <si>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</si>
  <si>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</si>
  <si>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</si>
  <si>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</si>
  <si>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</si>
  <si>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</si>
  <si>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</si>
  <si>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</si>
  <si>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</si>
  <si>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</si>
  <si>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Устранение свищей/сварочные работы</t>
  </si>
  <si>
    <t>1 шов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</si>
  <si>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</si>
  <si>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</si>
  <si>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</si>
  <si>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</si>
  <si>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</si>
  <si>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</si>
  <si>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</si>
  <si>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замена эл. лампочки накаливания</t>
  </si>
  <si>
    <t>ремонт короба</t>
  </si>
  <si>
    <t>ремонт кровли материалом "Бикрост", с учетом работы вышки</t>
  </si>
  <si>
    <t>ремонт кровли материалом "Бикрост", с учетом работ</t>
  </si>
  <si>
    <t>смена труб из водогазопроводных труб Д.57 с производством св</t>
  </si>
  <si>
    <t>смена труб из водогазопроводных труб Д.57 с произв</t>
  </si>
  <si>
    <t>Старшие по дому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</si>
</sst>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9"/>
      <name val="Arial"/>
      <family val="2"/>
      <charset val="204"/>
    </font>
    <font>
      <b/>
      <sz val="12"/>
      <color rgb="FF3F3F3F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5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13" fillId="3" borderId="2" xfId="1" applyFont="1" applyFill="1" applyBorder="1" applyAlignment="1">
      <alignment horizontal="center" vertical="center" wrapText="1"/>
    </xf>
    <xf numFmtId="164" fontId="13" fillId="3" borderId="2" xfId="1" applyNumberFormat="1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4" fontId="12" fillId="3" borderId="2" xfId="0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/>
    </xf>
    <xf numFmtId="0" fontId="0" fillId="0" borderId="0" xfId="0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left" vertical="top" wrapText="1" inden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524">
          <cell r="G1524">
            <v>27066.120000000003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topLeftCell="A51" zoomScale="60" workbookViewId="0">
      <selection activeCell="C65" sqref="C65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8" t="s">
        <v>8</v>
      </c>
      <c r="B1" s="38"/>
      <c r="C1" s="38"/>
      <c r="D1" s="38"/>
      <c r="E1" s="38"/>
    </row>
    <row r="2" spans="1:5" ht="17.25" customHeight="1">
      <c r="A2" s="28" t="s">
        <v>46</v>
      </c>
      <c r="B2" s="9" t="s">
        <v>6</v>
      </c>
      <c r="C2" s="40" t="s">
        <v>9</v>
      </c>
      <c r="D2" s="40"/>
      <c r="E2" s="40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v>361234.78</v>
      </c>
      <c r="D4" s="22" t="s">
        <v>35</v>
      </c>
      <c r="E4" s="8"/>
    </row>
    <row r="5" spans="1:5">
      <c r="A5" s="41" t="s">
        <v>39</v>
      </c>
      <c r="B5" s="42"/>
      <c r="C5" s="42"/>
      <c r="D5" s="42"/>
      <c r="E5" s="43"/>
    </row>
    <row r="6" spans="1:5" ht="28.5">
      <c r="A6" s="20" t="s">
        <v>11</v>
      </c>
      <c r="B6" s="1"/>
      <c r="C6" s="4">
        <v>441737.29</v>
      </c>
      <c r="D6" s="22" t="s">
        <v>35</v>
      </c>
      <c r="E6" s="8"/>
    </row>
    <row r="7" spans="1:5">
      <c r="A7" s="20" t="s">
        <v>12</v>
      </c>
      <c r="B7" s="1"/>
      <c r="C7" s="4">
        <v>457640.47</v>
      </c>
      <c r="D7" s="22" t="s">
        <v>35</v>
      </c>
      <c r="E7" s="8"/>
    </row>
    <row r="8" spans="1:5">
      <c r="A8" s="20" t="s">
        <v>38</v>
      </c>
      <c r="B8" s="1"/>
      <c r="C8" s="4">
        <f>C7-C6</f>
        <v>15903.179999999993</v>
      </c>
      <c r="D8" s="22" t="s">
        <v>35</v>
      </c>
      <c r="E8" s="8"/>
    </row>
    <row r="9" spans="1:5">
      <c r="A9" s="20" t="s">
        <v>13</v>
      </c>
      <c r="B9" s="1"/>
      <c r="C9" s="4">
        <f>C10+C11+C12</f>
        <v>86284.260000000009</v>
      </c>
      <c r="D9" s="22" t="s">
        <v>35</v>
      </c>
      <c r="E9" s="8"/>
    </row>
    <row r="10" spans="1:5" ht="15.75">
      <c r="A10" s="31" t="s">
        <v>14</v>
      </c>
      <c r="B10" s="32"/>
      <c r="C10" s="23">
        <f>450*12+396.48*12</f>
        <v>10157.76</v>
      </c>
      <c r="D10" s="22" t="s">
        <v>35</v>
      </c>
      <c r="E10" s="8"/>
    </row>
    <row r="11" spans="1:5" ht="15.75">
      <c r="A11" s="44" t="s">
        <v>47</v>
      </c>
      <c r="B11" s="44"/>
      <c r="C11" s="35">
        <v>15880.56</v>
      </c>
      <c r="D11" s="22" t="s">
        <v>35</v>
      </c>
      <c r="E11" s="8"/>
    </row>
    <row r="12" spans="1:5" ht="15.75">
      <c r="A12" s="44" t="s">
        <v>48</v>
      </c>
      <c r="B12" s="44"/>
      <c r="C12" s="35">
        <v>60245.94</v>
      </c>
      <c r="D12" s="22" t="s">
        <v>35</v>
      </c>
      <c r="E12" s="8"/>
    </row>
    <row r="13" spans="1:5">
      <c r="A13" s="25" t="s">
        <v>15</v>
      </c>
      <c r="B13" s="9"/>
      <c r="C13" s="10">
        <f>C6+C9</f>
        <v>528021.55000000005</v>
      </c>
      <c r="D13" s="22" t="s">
        <v>35</v>
      </c>
      <c r="E13" s="2"/>
    </row>
    <row r="14" spans="1:5">
      <c r="A14" s="39" t="s">
        <v>16</v>
      </c>
      <c r="B14" s="39"/>
      <c r="C14" s="39"/>
      <c r="D14" s="39"/>
      <c r="E14" s="39"/>
    </row>
    <row r="15" spans="1:5" ht="29.25" thickBot="1">
      <c r="A15" s="25" t="s">
        <v>17</v>
      </c>
      <c r="B15" s="9" t="e">
        <f>#REF!</f>
        <v>#REF!</v>
      </c>
      <c r="C15" s="10">
        <f>SUM(C16:C17)</f>
        <v>72611.460000000006</v>
      </c>
      <c r="D15" s="3"/>
      <c r="E15" s="2"/>
    </row>
    <row r="16" spans="1:5" s="24" customFormat="1" ht="15.75" outlineLevel="2" thickBot="1">
      <c r="A16" s="33" t="s">
        <v>75</v>
      </c>
      <c r="B16" s="33" t="s">
        <v>76</v>
      </c>
      <c r="C16" s="34">
        <v>35148.160000000003</v>
      </c>
      <c r="D16" s="34" t="s">
        <v>45</v>
      </c>
      <c r="E16" s="34">
        <v>10523.4</v>
      </c>
    </row>
    <row r="17" spans="1:5" s="24" customFormat="1" ht="15.75" outlineLevel="2" thickBot="1">
      <c r="A17" s="33" t="s">
        <v>77</v>
      </c>
      <c r="B17" s="33" t="s">
        <v>78</v>
      </c>
      <c r="C17" s="34">
        <v>37463.300000000003</v>
      </c>
      <c r="D17" s="34" t="s">
        <v>45</v>
      </c>
      <c r="E17" s="34">
        <v>10523.4</v>
      </c>
    </row>
    <row r="18" spans="1:5" ht="29.25" thickBot="1">
      <c r="A18" s="25" t="s">
        <v>18</v>
      </c>
      <c r="B18" s="9" t="e">
        <f>#REF!</f>
        <v>#REF!</v>
      </c>
      <c r="C18" s="10">
        <f>SUM(C19:C20)</f>
        <v>26203.300000000003</v>
      </c>
      <c r="D18" s="3"/>
      <c r="E18" s="2"/>
    </row>
    <row r="19" spans="1:5" customFormat="1" ht="15.75" outlineLevel="2" thickBot="1">
      <c r="A19" s="30" t="s">
        <v>69</v>
      </c>
      <c r="B19" s="30" t="s">
        <v>69</v>
      </c>
      <c r="C19" s="36">
        <v>13154.28</v>
      </c>
      <c r="D19" s="36" t="s">
        <v>45</v>
      </c>
      <c r="E19" s="36">
        <v>10523.4</v>
      </c>
    </row>
    <row r="20" spans="1:5" customFormat="1" ht="15.75" outlineLevel="2" thickBot="1">
      <c r="A20" s="30" t="s">
        <v>70</v>
      </c>
      <c r="B20" s="30" t="s">
        <v>70</v>
      </c>
      <c r="C20" s="36">
        <v>13049.02</v>
      </c>
      <c r="D20" s="36" t="s">
        <v>45</v>
      </c>
      <c r="E20" s="36">
        <v>10523.4</v>
      </c>
    </row>
    <row r="21" spans="1:5" ht="29.25" thickBot="1">
      <c r="A21" s="25" t="s">
        <v>19</v>
      </c>
      <c r="B21" s="11" t="e">
        <f>#REF!+#REF!</f>
        <v>#REF!</v>
      </c>
      <c r="C21" s="10">
        <f>SUM(C22:C24)</f>
        <v>46994.119999999995</v>
      </c>
      <c r="D21" s="5"/>
      <c r="E21" s="2"/>
    </row>
    <row r="22" spans="1:5" customFormat="1" ht="15.75" outlineLevel="2" thickBot="1">
      <c r="A22" s="30" t="s">
        <v>40</v>
      </c>
      <c r="B22" s="30" t="s">
        <v>40</v>
      </c>
      <c r="C22" s="34">
        <v>19441.7</v>
      </c>
      <c r="D22" s="36" t="s">
        <v>41</v>
      </c>
      <c r="E22" s="36">
        <v>433</v>
      </c>
    </row>
    <row r="23" spans="1:5" customFormat="1" ht="15.75" outlineLevel="2" thickBot="1">
      <c r="A23" s="30" t="s">
        <v>42</v>
      </c>
      <c r="B23" s="30" t="s">
        <v>42</v>
      </c>
      <c r="C23" s="34">
        <v>24564.720000000001</v>
      </c>
      <c r="D23" s="36" t="s">
        <v>41</v>
      </c>
      <c r="E23" s="36">
        <v>456</v>
      </c>
    </row>
    <row r="24" spans="1:5" customFormat="1" ht="15.75" outlineLevel="2" thickBot="1">
      <c r="A24" s="30" t="s">
        <v>43</v>
      </c>
      <c r="B24" s="30" t="s">
        <v>43</v>
      </c>
      <c r="C24" s="34">
        <v>2987.7</v>
      </c>
      <c r="D24" s="36" t="s">
        <v>41</v>
      </c>
      <c r="E24" s="36">
        <v>433</v>
      </c>
    </row>
    <row r="25" spans="1:5" ht="43.5" thickBot="1">
      <c r="A25" s="25" t="s">
        <v>20</v>
      </c>
      <c r="B25" s="9"/>
      <c r="C25" s="10">
        <f>SUM(C26:C31)</f>
        <v>7943.5499999999993</v>
      </c>
      <c r="D25" s="3"/>
      <c r="E25" s="2"/>
    </row>
    <row r="26" spans="1:5" customFormat="1" ht="15.75" outlineLevel="2" thickBot="1">
      <c r="A26" s="30" t="s">
        <v>44</v>
      </c>
      <c r="B26" s="30" t="s">
        <v>44</v>
      </c>
      <c r="C26" s="34">
        <v>841.87</v>
      </c>
      <c r="D26" s="36" t="s">
        <v>45</v>
      </c>
      <c r="E26" s="36">
        <v>10523.4</v>
      </c>
    </row>
    <row r="27" spans="1:5" customFormat="1" ht="15.75" outlineLevel="2" thickBot="1">
      <c r="A27" s="30" t="s">
        <v>61</v>
      </c>
      <c r="B27" s="30" t="s">
        <v>62</v>
      </c>
      <c r="C27" s="36">
        <v>562.27</v>
      </c>
      <c r="D27" s="36" t="s">
        <v>45</v>
      </c>
      <c r="E27" s="36">
        <v>11.44</v>
      </c>
    </row>
    <row r="28" spans="1:5" customFormat="1" ht="15.75" outlineLevel="2" thickBot="1">
      <c r="A28" s="30" t="s">
        <v>83</v>
      </c>
      <c r="B28" s="30" t="s">
        <v>83</v>
      </c>
      <c r="C28" s="36">
        <v>799.78</v>
      </c>
      <c r="D28" s="36" t="s">
        <v>45</v>
      </c>
      <c r="E28" s="36">
        <v>10523.4</v>
      </c>
    </row>
    <row r="29" spans="1:5" customFormat="1" ht="15.75" outlineLevel="2" thickBot="1">
      <c r="A29" s="30" t="s">
        <v>84</v>
      </c>
      <c r="B29" s="30" t="s">
        <v>85</v>
      </c>
      <c r="C29" s="36">
        <v>604.91999999999996</v>
      </c>
      <c r="D29" s="36" t="s">
        <v>45</v>
      </c>
      <c r="E29" s="36">
        <v>28.93</v>
      </c>
    </row>
    <row r="30" spans="1:5" customFormat="1" ht="15.75" outlineLevel="2" thickBot="1">
      <c r="A30" s="30" t="s">
        <v>86</v>
      </c>
      <c r="B30" s="30" t="s">
        <v>87</v>
      </c>
      <c r="C30" s="36">
        <v>1473.28</v>
      </c>
      <c r="D30" s="36" t="s">
        <v>45</v>
      </c>
      <c r="E30" s="36">
        <v>10523.4</v>
      </c>
    </row>
    <row r="31" spans="1:5" customFormat="1" ht="15.75" outlineLevel="2" thickBot="1">
      <c r="A31" s="30" t="s">
        <v>88</v>
      </c>
      <c r="B31" s="30" t="s">
        <v>89</v>
      </c>
      <c r="C31" s="36">
        <v>3661.43</v>
      </c>
      <c r="D31" s="36" t="s">
        <v>45</v>
      </c>
      <c r="E31" s="36">
        <v>1096.2380000000001</v>
      </c>
    </row>
    <row r="32" spans="1:5" ht="43.5" outlineLevel="1" thickBot="1">
      <c r="A32" s="25" t="s">
        <v>21</v>
      </c>
      <c r="B32" s="21"/>
      <c r="C32" s="10">
        <f>SUM(C33:C40)</f>
        <v>20817.329999999998</v>
      </c>
      <c r="D32" s="21"/>
      <c r="E32" s="21"/>
    </row>
    <row r="33" spans="1:5" customFormat="1" ht="15.75" outlineLevel="2" thickBot="1">
      <c r="A33" s="30" t="s">
        <v>52</v>
      </c>
      <c r="B33" s="30" t="s">
        <v>53</v>
      </c>
      <c r="C33" s="36">
        <v>215.6</v>
      </c>
      <c r="D33" s="36" t="s">
        <v>54</v>
      </c>
      <c r="E33" s="36">
        <v>1</v>
      </c>
    </row>
    <row r="34" spans="1:5" customFormat="1" ht="15.75" outlineLevel="2" thickBot="1">
      <c r="A34" s="30" t="s">
        <v>55</v>
      </c>
      <c r="B34" s="30" t="s">
        <v>55</v>
      </c>
      <c r="C34" s="36">
        <v>89.52</v>
      </c>
      <c r="D34" s="36" t="s">
        <v>56</v>
      </c>
      <c r="E34" s="36">
        <v>0.5</v>
      </c>
    </row>
    <row r="35" spans="1:5" customFormat="1" ht="15.75" outlineLevel="2" thickBot="1">
      <c r="A35" s="30" t="s">
        <v>59</v>
      </c>
      <c r="B35" s="30" t="s">
        <v>59</v>
      </c>
      <c r="C35" s="36">
        <v>1432.85</v>
      </c>
      <c r="D35" s="36" t="s">
        <v>54</v>
      </c>
      <c r="E35" s="36">
        <v>1</v>
      </c>
    </row>
    <row r="36" spans="1:5" customFormat="1" ht="15.75" outlineLevel="2" thickBot="1">
      <c r="A36" s="30" t="s">
        <v>66</v>
      </c>
      <c r="B36" s="30" t="s">
        <v>66</v>
      </c>
      <c r="C36" s="36">
        <v>520.01</v>
      </c>
      <c r="D36" s="36" t="s">
        <v>54</v>
      </c>
      <c r="E36" s="36">
        <v>1</v>
      </c>
    </row>
    <row r="37" spans="1:5" customFormat="1" ht="15.75" outlineLevel="2" thickBot="1">
      <c r="A37" s="30" t="s">
        <v>79</v>
      </c>
      <c r="B37" s="30" t="s">
        <v>80</v>
      </c>
      <c r="C37" s="36">
        <v>2217.09</v>
      </c>
      <c r="D37" s="36" t="s">
        <v>54</v>
      </c>
      <c r="E37" s="36">
        <v>1</v>
      </c>
    </row>
    <row r="38" spans="1:5" customFormat="1" ht="15.75" outlineLevel="2" thickBot="1">
      <c r="A38" s="30" t="s">
        <v>90</v>
      </c>
      <c r="B38" s="30" t="s">
        <v>90</v>
      </c>
      <c r="C38" s="36">
        <v>173.86</v>
      </c>
      <c r="D38" s="36" t="s">
        <v>54</v>
      </c>
      <c r="E38" s="36">
        <v>2</v>
      </c>
    </row>
    <row r="39" spans="1:5" customFormat="1" ht="15.75" outlineLevel="2" thickBot="1">
      <c r="A39" s="30" t="s">
        <v>91</v>
      </c>
      <c r="B39" s="30" t="s">
        <v>91</v>
      </c>
      <c r="C39" s="36">
        <v>798</v>
      </c>
      <c r="D39" s="36" t="s">
        <v>54</v>
      </c>
      <c r="E39" s="36">
        <v>1</v>
      </c>
    </row>
    <row r="40" spans="1:5" customFormat="1" ht="15.75" outlineLevel="2" thickBot="1">
      <c r="A40" s="30" t="s">
        <v>92</v>
      </c>
      <c r="B40" s="30" t="s">
        <v>93</v>
      </c>
      <c r="C40" s="36">
        <v>15370.4</v>
      </c>
      <c r="D40" s="36" t="s">
        <v>45</v>
      </c>
      <c r="E40" s="36">
        <v>40</v>
      </c>
    </row>
    <row r="41" spans="1:5" s="24" customFormat="1" ht="52.5" customHeight="1" outlineLevel="2" thickBot="1">
      <c r="A41" s="25" t="s">
        <v>22</v>
      </c>
      <c r="B41" s="26"/>
      <c r="C41" s="27">
        <f>SUM(C42:C48)</f>
        <v>33637.160000000003</v>
      </c>
      <c r="D41" s="26"/>
      <c r="E41" s="26"/>
    </row>
    <row r="42" spans="1:5" customFormat="1" ht="15.75" outlineLevel="2" thickBot="1">
      <c r="A42" s="30" t="s">
        <v>49</v>
      </c>
      <c r="B42" s="30" t="s">
        <v>50</v>
      </c>
      <c r="C42" s="36">
        <v>381.22</v>
      </c>
      <c r="D42" s="36" t="s">
        <v>51</v>
      </c>
      <c r="E42" s="36">
        <v>1</v>
      </c>
    </row>
    <row r="43" spans="1:5" customFormat="1" ht="15.75" outlineLevel="2" thickBot="1">
      <c r="A43" s="30" t="s">
        <v>60</v>
      </c>
      <c r="B43" s="30" t="s">
        <v>60</v>
      </c>
      <c r="C43" s="36">
        <v>289.19</v>
      </c>
      <c r="D43" s="36" t="s">
        <v>54</v>
      </c>
      <c r="E43" s="36">
        <v>1</v>
      </c>
    </row>
    <row r="44" spans="1:5" customFormat="1" ht="15.75" outlineLevel="2" thickBot="1">
      <c r="A44" s="30" t="s">
        <v>63</v>
      </c>
      <c r="B44" s="30" t="s">
        <v>63</v>
      </c>
      <c r="C44" s="36">
        <v>379.3</v>
      </c>
      <c r="D44" s="36" t="s">
        <v>56</v>
      </c>
      <c r="E44" s="36">
        <v>1</v>
      </c>
    </row>
    <row r="45" spans="1:5" customFormat="1" ht="15.75" outlineLevel="2" thickBot="1">
      <c r="A45" s="30" t="s">
        <v>64</v>
      </c>
      <c r="B45" s="30" t="s">
        <v>64</v>
      </c>
      <c r="C45" s="36">
        <v>383.63</v>
      </c>
      <c r="D45" s="36" t="s">
        <v>54</v>
      </c>
      <c r="E45" s="36">
        <v>1</v>
      </c>
    </row>
    <row r="46" spans="1:5" customFormat="1" ht="15.75" outlineLevel="2" thickBot="1">
      <c r="A46" s="30" t="s">
        <v>65</v>
      </c>
      <c r="B46" s="30" t="s">
        <v>65</v>
      </c>
      <c r="C46" s="36">
        <v>21911.66</v>
      </c>
      <c r="D46" s="36" t="s">
        <v>54</v>
      </c>
      <c r="E46" s="36">
        <v>1</v>
      </c>
    </row>
    <row r="47" spans="1:5" customFormat="1" ht="15.75" outlineLevel="2" thickBot="1">
      <c r="A47" s="30" t="s">
        <v>81</v>
      </c>
      <c r="B47" s="30" t="s">
        <v>81</v>
      </c>
      <c r="C47" s="36">
        <v>729.36</v>
      </c>
      <c r="D47" s="36" t="s">
        <v>82</v>
      </c>
      <c r="E47" s="36">
        <v>1</v>
      </c>
    </row>
    <row r="48" spans="1:5" customFormat="1" ht="15.75" outlineLevel="2" thickBot="1">
      <c r="A48" s="30" t="s">
        <v>94</v>
      </c>
      <c r="B48" s="30" t="s">
        <v>95</v>
      </c>
      <c r="C48" s="36">
        <v>9562.7999999999993</v>
      </c>
      <c r="D48" s="36" t="s">
        <v>56</v>
      </c>
      <c r="E48" s="36">
        <v>8</v>
      </c>
    </row>
    <row r="49" spans="1:5" s="24" customFormat="1" ht="28.5" outlineLevel="2">
      <c r="A49" s="25" t="s">
        <v>23</v>
      </c>
      <c r="B49" s="26"/>
      <c r="C49" s="27"/>
      <c r="D49" s="26"/>
      <c r="E49" s="26"/>
    </row>
    <row r="50" spans="1:5" ht="28.5">
      <c r="A50" s="25" t="s">
        <v>24</v>
      </c>
      <c r="B50" s="9" t="e">
        <f>SUM(#REF!)</f>
        <v>#REF!</v>
      </c>
      <c r="C50" s="10">
        <v>0</v>
      </c>
      <c r="D50" s="3"/>
      <c r="E50" s="2"/>
    </row>
    <row r="51" spans="1:5" ht="28.5">
      <c r="A51" s="25" t="s">
        <v>25</v>
      </c>
      <c r="B51" s="9">
        <f>B52</f>
        <v>0</v>
      </c>
      <c r="C51" s="10">
        <f>B51</f>
        <v>0</v>
      </c>
      <c r="D51" s="3"/>
      <c r="E51" s="2"/>
    </row>
    <row r="52" spans="1:5">
      <c r="A52" s="3" t="s">
        <v>0</v>
      </c>
      <c r="B52" s="9"/>
      <c r="C52" s="29">
        <f t="shared" ref="C52" si="0">B52*1.18</f>
        <v>0</v>
      </c>
      <c r="D52" s="3"/>
      <c r="E52" s="2"/>
    </row>
    <row r="53" spans="1:5" ht="28.5">
      <c r="A53" s="25" t="s">
        <v>26</v>
      </c>
      <c r="B53" s="9" t="e">
        <f>#REF!+#REF!</f>
        <v>#REF!</v>
      </c>
      <c r="C53" s="10">
        <v>0</v>
      </c>
      <c r="D53" s="3"/>
      <c r="E53" s="2"/>
    </row>
    <row r="54" spans="1:5" ht="28.5">
      <c r="A54" s="25" t="s">
        <v>27</v>
      </c>
      <c r="B54" s="9" t="e">
        <f>#REF!</f>
        <v>#REF!</v>
      </c>
      <c r="C54" s="10">
        <v>0</v>
      </c>
      <c r="D54" s="3"/>
      <c r="E54" s="2"/>
    </row>
    <row r="55" spans="1:5">
      <c r="A55" s="25"/>
      <c r="B55" s="9"/>
      <c r="C55" s="10"/>
      <c r="D55" s="3"/>
      <c r="E55" s="2"/>
    </row>
    <row r="56" spans="1:5" ht="29.25" thickBot="1">
      <c r="A56" s="25" t="s">
        <v>28</v>
      </c>
      <c r="B56" s="9" t="e">
        <f>#REF!+#REF!</f>
        <v>#REF!</v>
      </c>
      <c r="C56" s="10">
        <f>SUM(C57:C58)</f>
        <v>10660.21</v>
      </c>
      <c r="D56" s="3"/>
      <c r="E56" s="2"/>
    </row>
    <row r="57" spans="1:5" customFormat="1" ht="15.75" outlineLevel="2" thickBot="1">
      <c r="A57" s="30" t="s">
        <v>67</v>
      </c>
      <c r="B57" s="30" t="s">
        <v>67</v>
      </c>
      <c r="C57" s="36">
        <v>5682.64</v>
      </c>
      <c r="D57" s="36" t="s">
        <v>45</v>
      </c>
      <c r="E57" s="36">
        <v>10523.4</v>
      </c>
    </row>
    <row r="58" spans="1:5" customFormat="1" ht="15.75" outlineLevel="2" thickBot="1">
      <c r="A58" s="30" t="s">
        <v>68</v>
      </c>
      <c r="B58" s="30" t="s">
        <v>68</v>
      </c>
      <c r="C58" s="36">
        <v>4977.57</v>
      </c>
      <c r="D58" s="36" t="s">
        <v>45</v>
      </c>
      <c r="E58" s="36">
        <v>10523.4</v>
      </c>
    </row>
    <row r="59" spans="1:5" ht="42.75">
      <c r="A59" s="25" t="s">
        <v>29</v>
      </c>
      <c r="B59" s="9" t="e">
        <f>#REF!</f>
        <v>#REF!</v>
      </c>
      <c r="C59" s="10">
        <v>0</v>
      </c>
      <c r="D59" s="3"/>
      <c r="E59" s="2"/>
    </row>
    <row r="60" spans="1:5" ht="57.75" thickBot="1">
      <c r="A60" s="25" t="s">
        <v>30</v>
      </c>
      <c r="B60" s="9" t="e">
        <f>SUM(#REF!)</f>
        <v>#REF!</v>
      </c>
      <c r="C60" s="10">
        <f>SUM(C61:C63)</f>
        <v>59709.79</v>
      </c>
      <c r="D60" s="3"/>
      <c r="E60" s="2"/>
    </row>
    <row r="61" spans="1:5" customFormat="1" ht="15.75" outlineLevel="2" thickBot="1">
      <c r="A61" s="30" t="s">
        <v>57</v>
      </c>
      <c r="B61" s="30" t="s">
        <v>58</v>
      </c>
      <c r="C61" s="36">
        <v>357.8</v>
      </c>
      <c r="D61" s="36" t="s">
        <v>45</v>
      </c>
      <c r="E61" s="36">
        <v>21046.799999999999</v>
      </c>
    </row>
    <row r="62" spans="1:5" customFormat="1" ht="15.75" outlineLevel="2" thickBot="1">
      <c r="A62" s="30" t="s">
        <v>71</v>
      </c>
      <c r="B62" s="30" t="s">
        <v>72</v>
      </c>
      <c r="C62" s="36">
        <v>29676</v>
      </c>
      <c r="D62" s="36" t="s">
        <v>45</v>
      </c>
      <c r="E62" s="36">
        <v>10523.4</v>
      </c>
    </row>
    <row r="63" spans="1:5" customFormat="1" ht="15.75" outlineLevel="2" thickBot="1">
      <c r="A63" s="30" t="s">
        <v>73</v>
      </c>
      <c r="B63" s="30" t="s">
        <v>74</v>
      </c>
      <c r="C63" s="36">
        <v>29675.99</v>
      </c>
      <c r="D63" s="36" t="s">
        <v>45</v>
      </c>
      <c r="E63" s="36">
        <v>10523.4</v>
      </c>
    </row>
    <row r="64" spans="1:5">
      <c r="A64" s="25" t="s">
        <v>31</v>
      </c>
      <c r="B64" s="9">
        <f>B65</f>
        <v>1525.4237288135594</v>
      </c>
      <c r="C64" s="10">
        <f>C65+C66</f>
        <v>28866.120000000003</v>
      </c>
      <c r="D64" s="3"/>
      <c r="E64" s="2"/>
    </row>
    <row r="65" spans="1:5" ht="45">
      <c r="A65" s="5" t="s">
        <v>7</v>
      </c>
      <c r="B65" s="11">
        <f>C65/1.18</f>
        <v>1525.4237288135594</v>
      </c>
      <c r="C65" s="12">
        <f>E65*12*5</f>
        <v>1800</v>
      </c>
      <c r="D65" s="5" t="s">
        <v>5</v>
      </c>
      <c r="E65" s="5">
        <v>30</v>
      </c>
    </row>
    <row r="66" spans="1:5">
      <c r="A66" s="37" t="s">
        <v>96</v>
      </c>
      <c r="B66" s="11"/>
      <c r="C66" s="12">
        <f>[1]Лист2!$G$1524</f>
        <v>27066.120000000003</v>
      </c>
      <c r="D66" s="5"/>
      <c r="E66" s="5"/>
    </row>
    <row r="67" spans="1:5">
      <c r="A67" s="25" t="s">
        <v>32</v>
      </c>
      <c r="B67" s="13" t="e">
        <f>B15+B18+B21+#REF!+#REF!+#REF!+B50+B51+B53+B54+B56+B59+B60+B64</f>
        <v>#REF!</v>
      </c>
      <c r="C67" s="14">
        <f>C15+C18+C21+C25+C32+C41+C53+C54+C56+C59+C981+C60+C50+C49+C64</f>
        <v>307443.03999999998</v>
      </c>
      <c r="D67" s="29" t="s">
        <v>35</v>
      </c>
      <c r="E67" s="2"/>
    </row>
    <row r="68" spans="1:5">
      <c r="A68" s="25" t="s">
        <v>33</v>
      </c>
      <c r="B68" s="15"/>
      <c r="C68" s="10">
        <f>C67*1.18</f>
        <v>362782.78719999996</v>
      </c>
      <c r="D68" s="29" t="s">
        <v>35</v>
      </c>
      <c r="E68" s="2"/>
    </row>
    <row r="69" spans="1:5">
      <c r="A69" s="25" t="s">
        <v>34</v>
      </c>
      <c r="B69" s="15"/>
      <c r="C69" s="10">
        <f>C4+C6+C9-C68</f>
        <v>526473.54280000017</v>
      </c>
      <c r="D69" s="29" t="s">
        <v>35</v>
      </c>
      <c r="E69" s="2"/>
    </row>
    <row r="70" spans="1:5" ht="28.5">
      <c r="A70" s="25" t="s">
        <v>37</v>
      </c>
      <c r="B70" s="9"/>
      <c r="C70" s="10">
        <f>C69+C8</f>
        <v>542376.72280000011</v>
      </c>
      <c r="D70" s="29" t="s">
        <v>35</v>
      </c>
      <c r="E70" s="2"/>
    </row>
    <row r="73" spans="1:5">
      <c r="C73" s="16">
        <f>C15+C18+C21+C25+C32+C41+C53+C56+C59+C60+C50+C49</f>
        <v>278576.92</v>
      </c>
    </row>
  </sheetData>
  <mergeCells count="6">
    <mergeCell ref="A1:E1"/>
    <mergeCell ref="A14:E14"/>
    <mergeCell ref="C2:E2"/>
    <mergeCell ref="A5:E5"/>
    <mergeCell ref="A11:B11"/>
    <mergeCell ref="A12:B1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2018-03-22T22:51:16Z</cp:lastPrinted>
  <dcterms:created xsi:type="dcterms:W3CDTF">2016-03-18T02:51:51Z</dcterms:created>
  <dcterms:modified xsi:type="dcterms:W3CDTF">2018-03-22T22:51:26Z</dcterms:modified>
</cp:coreProperties>
</file>