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Лист1!$A$1:$E$73</definedName>
  </definedNames>
  <calcPr calcId="124519"/>
</workbook>
</file>

<file path=xl/calcChain.xml><?xml version="1.0" encoding="utf-8"?>
<calcChain xmlns="http://schemas.openxmlformats.org/spreadsheetml/2006/main">
  <c r="C73" i="1"/>
  <c r="C72"/>
  <c r="C71"/>
  <c r="C12"/>
  <c r="C8"/>
  <c r="C35"/>
  <c r="C63"/>
  <c r="C60"/>
  <c r="C57"/>
  <c r="C54"/>
  <c r="C30"/>
  <c r="C23"/>
  <c r="C20"/>
  <c r="C17"/>
  <c r="C14"/>
  <c r="C70" s="1"/>
  <c r="C7" i="4"/>
  <c r="E7"/>
  <c r="C9"/>
  <c r="E9"/>
  <c r="C11"/>
  <c r="E11"/>
  <c r="C13"/>
  <c r="E13"/>
  <c r="C16"/>
  <c r="E16"/>
  <c r="C18"/>
  <c r="E18"/>
  <c r="C20"/>
  <c r="E20"/>
  <c r="C22"/>
  <c r="E22"/>
  <c r="C24"/>
  <c r="E24"/>
  <c r="C26"/>
  <c r="E26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4"/>
  <c r="E84"/>
  <c r="C11" i="1" l="1"/>
  <c r="C9" s="1"/>
  <c r="C69"/>
  <c r="C68" s="1"/>
  <c r="B35" l="1"/>
  <c r="B63"/>
  <c r="B53"/>
  <c r="B51"/>
  <c r="B50" l="1"/>
  <c r="B68"/>
  <c r="B60"/>
  <c r="B57"/>
  <c r="B54"/>
  <c r="B52"/>
  <c r="B20"/>
  <c r="B17"/>
  <c r="B14"/>
  <c r="B70" l="1"/>
</calcChain>
</file>

<file path=xl/sharedStrings.xml><?xml version="1.0" encoding="utf-8"?>
<sst xmlns="http://schemas.openxmlformats.org/spreadsheetml/2006/main" count="326" uniqueCount="146">
  <si>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</si>
  <si>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</si>
  <si>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</si>
  <si>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</si>
  <si>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</si>
  <si>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</si>
  <si>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</si>
  <si>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</si>
  <si>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</si>
  <si>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</si>
  <si>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</si>
  <si>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</si>
  <si>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</si>
  <si>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</si>
  <si>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</si>
  <si>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</si>
  <si>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</si>
  <si>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</si>
  <si>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</si>
  <si>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</si>
  <si>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</si>
  <si>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</si>
  <si>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</si>
  <si>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</si>
  <si>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</si>
  <si>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</si>
  <si>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</si>
  <si>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</si>
  <si>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</si>
  <si>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</si>
  <si>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Подключение системы отопления</t>
  </si>
  <si>
    <t>дом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</si>
  <si>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</si>
  <si>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</si>
  <si>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Закрытие и открытие стояков</t>
  </si>
  <si>
    <t>1 стояк</t>
  </si>
  <si>
    <t>1.Расходы по снятию показаний с ИПУ по электроэнергии</t>
  </si>
  <si>
    <t>кол-во показаний</t>
  </si>
  <si>
    <t>Адрес: ул. Селенгинская, д. 13</t>
  </si>
  <si>
    <t>Чита регион ОПР</t>
  </si>
  <si>
    <t>прочистка канализационной сети внутренней</t>
  </si>
  <si>
    <t>прочистка канализационной сети дворовой</t>
  </si>
  <si>
    <t>Общий итог</t>
  </si>
  <si>
    <t>смена труб из водогазопроводных труб Д.57 с производством св Итог</t>
  </si>
  <si>
    <t>смена труб из водогазопроводных труб Д.57 с произв</t>
  </si>
  <si>
    <t>смена труб из водогазопроводных труб Д.57 с производством св</t>
  </si>
  <si>
    <t>смена труб из ВГП труб Д20 с произ-ом свар-х работ Итог</t>
  </si>
  <si>
    <t>смена труб из ВГП труб Д20 с произ-ом свар-х работ</t>
  </si>
  <si>
    <t>ремонт доводчика Итог</t>
  </si>
  <si>
    <t>ремонт доводчика</t>
  </si>
  <si>
    <t>прочистка канализационной сети дворовой Итог</t>
  </si>
  <si>
    <t>прочистка канализационной сети внутренней Итог</t>
  </si>
  <si>
    <t>отключение отопления Итог</t>
  </si>
  <si>
    <t>1 дом</t>
  </si>
  <si>
    <t>отключение отопления</t>
  </si>
  <si>
    <t>осмотр сантехоборудования Итог</t>
  </si>
  <si>
    <t>осмотр сантехоборудования</t>
  </si>
  <si>
    <t>осмотр подвала Итог</t>
  </si>
  <si>
    <t>раз</t>
  </si>
  <si>
    <t>осмотр подвала</t>
  </si>
  <si>
    <t>осмотр кровли ж/ дома с выполнением мелкого ремонта Итог</t>
  </si>
  <si>
    <t>осмотр кровли ж/ дома с выполнением мелкого ремонт</t>
  </si>
  <si>
    <t>осмотр кровли ж/ дома с выполнением мелкого ремонта</t>
  </si>
  <si>
    <t>освещение подвала Итог</t>
  </si>
  <si>
    <t>освещение подвала</t>
  </si>
  <si>
    <t>обивка дверей железом Итог</t>
  </si>
  <si>
    <t>обивка дверей железом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</si>
  <si>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</si>
  <si>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</si>
  <si>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</si>
  <si>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</si>
  <si>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</si>
  <si>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</si>
  <si>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</si>
  <si>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</si>
  <si>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</si>
  <si>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</si>
  <si>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Устранение свищей хомутами</t>
  </si>
  <si>
    <t>Установка пружины Итог</t>
  </si>
  <si>
    <t>Установка пружины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</si>
  <si>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</si>
  <si>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</si>
  <si>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</si>
  <si>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</si>
  <si>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</si>
  <si>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</si>
  <si>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</si>
  <si>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</si>
  <si>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</si>
  <si>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</si>
  <si>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</si>
  <si>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</si>
  <si>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</si>
  <si>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</si>
  <si>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</si>
  <si>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</si>
  <si>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</si>
  <si>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</si>
  <si>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</si>
  <si>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</si>
  <si>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</si>
  <si>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</si>
  <si>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</si>
  <si>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</si>
  <si>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</si>
  <si>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Ремонт водоподогревателя Итог</t>
  </si>
  <si>
    <t>Ремонт водоподогревателя</t>
  </si>
  <si>
    <t>Подключение системы отопления Итог</t>
  </si>
  <si>
    <t>Перезапуск (удаление воздуха) стояков отопления Итог</t>
  </si>
  <si>
    <t>1 раз</t>
  </si>
  <si>
    <t>Перезапуск (удаление воздуха) стояков отопления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</si>
  <si>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</si>
  <si>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</si>
  <si>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</si>
  <si>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</si>
  <si>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</si>
  <si>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</si>
  <si>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Закрытие и открытие стояков Итог</t>
  </si>
  <si>
    <t>Дератизация Итог</t>
  </si>
  <si>
    <t>Дератизация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</si>
  <si>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</si>
  <si>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</si>
  <si>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</si>
  <si>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</si>
  <si>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</si>
  <si>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</si>
  <si>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</si>
  <si>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</si>
  <si>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</si>
  <si>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</si>
  <si>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</si>
  <si>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</si>
  <si>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</si>
  <si>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СЕЛЕНГИНСКАЯ ул. д.13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</si>
  <si>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</si>
  <si>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</si>
  <si>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</si>
  <si>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</si>
  <si>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</si>
  <si>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</si>
  <si>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</si>
  <si>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</si>
  <si>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</si>
  <si>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</si>
  <si>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Конечное сальдо с учетом дебиторской задолженности (переплаты)на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</si>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</sst>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4" fillId="0" borderId="2" xfId="3" applyFont="1" applyFill="1" applyBorder="1" applyAlignment="1"/>
    <xf numFmtId="43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2" fillId="0" borderId="2" xfId="3" applyFont="1" applyFill="1" applyBorder="1" applyAlignment="1">
      <alignment vertical="center"/>
    </xf>
    <xf numFmtId="0" fontId="2" fillId="0" borderId="2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ill="1" applyBorder="1"/>
    <xf numFmtId="0" fontId="13" fillId="0" borderId="4" xfId="0" applyFont="1" applyFill="1" applyBorder="1"/>
    <xf numFmtId="0" fontId="13" fillId="0" borderId="4" xfId="0" applyNumberFormat="1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/>
    <xf numFmtId="0" fontId="0" fillId="0" borderId="0" xfId="0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>
      <selection activeCell="A8" sqref="A8"/>
    </sheetView>
  </sheetViews>
  <sheetFormatPr defaultRowHeight="15" outlineLevelRow="2"/>
  <cols>
    <col min="1" max="1" width="64.7109375" style="17" customWidth="1"/>
    <col min="2" max="2" width="15.5703125" style="2" hidden="1" customWidth="1"/>
    <col min="3" max="3" width="20.42578125" style="26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0" customFormat="1" ht="66.75" customHeight="1">
      <c r="A1" s="53" t="s">
        <v>8</v>
      </c>
      <c r="B1" s="53"/>
      <c r="C1" s="53"/>
      <c r="D1" s="53"/>
      <c r="E1" s="53"/>
    </row>
    <row r="2" spans="1:5" s="20" customFormat="1" ht="15.75">
      <c r="A2" s="21" t="s">
        <v>38</v>
      </c>
      <c r="B2" s="22" t="s">
        <v>28</v>
      </c>
      <c r="C2" s="55" t="s">
        <v>135</v>
      </c>
      <c r="D2" s="55"/>
      <c r="E2" s="23"/>
    </row>
    <row r="3" spans="1:5" ht="57">
      <c r="A3" s="27" t="s">
        <v>3</v>
      </c>
      <c r="B3" s="28" t="s">
        <v>0</v>
      </c>
      <c r="C3" s="29" t="s">
        <v>29</v>
      </c>
      <c r="D3" s="30" t="s">
        <v>1</v>
      </c>
      <c r="E3" s="31" t="s">
        <v>2</v>
      </c>
    </row>
    <row r="4" spans="1:5">
      <c r="A4" s="27" t="s">
        <v>136</v>
      </c>
      <c r="B4" s="28"/>
      <c r="C4" s="29">
        <v>316628.66180000006</v>
      </c>
      <c r="D4" s="30"/>
      <c r="E4" s="31"/>
    </row>
    <row r="5" spans="1:5">
      <c r="A5" s="56" t="s">
        <v>143</v>
      </c>
      <c r="B5" s="57"/>
      <c r="C5" s="57"/>
      <c r="D5" s="57"/>
      <c r="E5" s="58"/>
    </row>
    <row r="6" spans="1:5">
      <c r="A6" s="27" t="s">
        <v>137</v>
      </c>
      <c r="B6" s="28"/>
      <c r="C6" s="29">
        <v>484395.66</v>
      </c>
      <c r="D6" s="30"/>
      <c r="E6" s="31"/>
    </row>
    <row r="7" spans="1:5">
      <c r="A7" s="27" t="s">
        <v>138</v>
      </c>
      <c r="B7" s="28"/>
      <c r="C7" s="29">
        <v>427268.14</v>
      </c>
      <c r="D7" s="30"/>
      <c r="E7" s="31"/>
    </row>
    <row r="8" spans="1:5">
      <c r="A8" s="27" t="s">
        <v>145</v>
      </c>
      <c r="B8" s="28"/>
      <c r="C8" s="29">
        <f>C7-C6</f>
        <v>-57127.51999999996</v>
      </c>
      <c r="D8" s="30"/>
      <c r="E8" s="31"/>
    </row>
    <row r="9" spans="1:5">
      <c r="A9" s="27" t="s">
        <v>9</v>
      </c>
      <c r="B9" s="28"/>
      <c r="C9" s="29">
        <f>C11+C10</f>
        <v>137407.79999999999</v>
      </c>
      <c r="D9" s="30"/>
      <c r="E9" s="31"/>
    </row>
    <row r="10" spans="1:5">
      <c r="A10" s="39" t="s">
        <v>39</v>
      </c>
      <c r="B10" s="40"/>
      <c r="C10" s="37">
        <v>127250.04</v>
      </c>
      <c r="D10" s="30"/>
      <c r="E10" s="35"/>
    </row>
    <row r="11" spans="1:5">
      <c r="A11" s="39" t="s">
        <v>10</v>
      </c>
      <c r="B11" s="40"/>
      <c r="C11" s="37">
        <f>450*12+396.48*12</f>
        <v>10157.76</v>
      </c>
      <c r="D11" s="30"/>
      <c r="E11" s="35"/>
    </row>
    <row r="12" spans="1:5">
      <c r="A12" s="32" t="s">
        <v>139</v>
      </c>
      <c r="B12" s="33"/>
      <c r="C12" s="36">
        <f>C6+C9</f>
        <v>621803.46</v>
      </c>
      <c r="D12" s="34"/>
      <c r="E12" s="35"/>
    </row>
    <row r="13" spans="1:5">
      <c r="A13" s="54" t="s">
        <v>11</v>
      </c>
      <c r="B13" s="54"/>
      <c r="C13" s="54"/>
      <c r="D13" s="54"/>
      <c r="E13" s="54"/>
    </row>
    <row r="14" spans="1:5" ht="15.75" thickBot="1">
      <c r="A14" s="9" t="s">
        <v>12</v>
      </c>
      <c r="B14" s="6" t="e">
        <f>#REF!</f>
        <v>#REF!</v>
      </c>
      <c r="C14" s="24">
        <f>C15+C16</f>
        <v>77578.559999999998</v>
      </c>
      <c r="D14" s="8"/>
      <c r="E14" s="7"/>
    </row>
    <row r="15" spans="1:5" s="50" customFormat="1" ht="15.75" outlineLevel="2" thickBot="1">
      <c r="A15" s="44" t="s">
        <v>85</v>
      </c>
      <c r="B15" s="44" t="s">
        <v>84</v>
      </c>
      <c r="C15" s="44">
        <v>40155.839999999997</v>
      </c>
      <c r="D15" s="44" t="s">
        <v>5</v>
      </c>
      <c r="E15" s="44">
        <v>10512</v>
      </c>
    </row>
    <row r="16" spans="1:5" s="50" customFormat="1" ht="15.75" outlineLevel="2" thickBot="1">
      <c r="A16" s="44" t="s">
        <v>82</v>
      </c>
      <c r="B16" s="44" t="s">
        <v>81</v>
      </c>
      <c r="C16" s="44">
        <v>37422.720000000001</v>
      </c>
      <c r="D16" s="44" t="s">
        <v>5</v>
      </c>
      <c r="E16" s="44">
        <v>10512</v>
      </c>
    </row>
    <row r="17" spans="1:5" ht="29.25" thickBot="1">
      <c r="A17" s="9" t="s">
        <v>13</v>
      </c>
      <c r="B17" s="6" t="str">
        <f>B19</f>
        <v>Уборка МОП 3,4 кв. 2018г. К=0,8</v>
      </c>
      <c r="C17" s="24">
        <f>C19+C18</f>
        <v>30064.32</v>
      </c>
      <c r="D17" s="8"/>
      <c r="E17" s="7"/>
    </row>
    <row r="18" spans="1:5" s="50" customFormat="1" ht="15.75" outlineLevel="2" thickBot="1">
      <c r="A18" s="44" t="s">
        <v>94</v>
      </c>
      <c r="B18" s="44" t="s">
        <v>94</v>
      </c>
      <c r="C18" s="44">
        <v>13034.88</v>
      </c>
      <c r="D18" s="44" t="s">
        <v>5</v>
      </c>
      <c r="E18" s="44">
        <v>10512</v>
      </c>
    </row>
    <row r="19" spans="1:5" s="50" customFormat="1" ht="15.75" outlineLevel="2" thickBot="1">
      <c r="A19" s="44" t="s">
        <v>92</v>
      </c>
      <c r="B19" s="44" t="s">
        <v>92</v>
      </c>
      <c r="C19" s="44">
        <v>17029.439999999999</v>
      </c>
      <c r="D19" s="44" t="s">
        <v>5</v>
      </c>
      <c r="E19" s="44">
        <v>10512</v>
      </c>
    </row>
    <row r="20" spans="1:5" ht="15.75" thickBot="1">
      <c r="A20" s="9" t="s">
        <v>14</v>
      </c>
      <c r="B20" s="10" t="e">
        <f>B21+B22</f>
        <v>#VALUE!</v>
      </c>
      <c r="C20" s="24">
        <f>C21+C22</f>
        <v>43040</v>
      </c>
      <c r="D20" s="11"/>
      <c r="E20" s="12"/>
    </row>
    <row r="21" spans="1:5" s="50" customFormat="1" ht="15.75" outlineLevel="2" thickBot="1">
      <c r="A21" s="44" t="s">
        <v>128</v>
      </c>
      <c r="B21" s="44" t="s">
        <v>128</v>
      </c>
      <c r="C21" s="44">
        <v>21627.599999999999</v>
      </c>
      <c r="D21" s="44" t="s">
        <v>15</v>
      </c>
      <c r="E21" s="44">
        <v>402</v>
      </c>
    </row>
    <row r="22" spans="1:5" s="50" customFormat="1" ht="15.75" outlineLevel="2" thickBot="1">
      <c r="A22" s="44" t="s">
        <v>126</v>
      </c>
      <c r="B22" s="44" t="s">
        <v>126</v>
      </c>
      <c r="C22" s="44">
        <v>21412.400000000001</v>
      </c>
      <c r="D22" s="44" t="s">
        <v>15</v>
      </c>
      <c r="E22" s="44">
        <v>398</v>
      </c>
    </row>
    <row r="23" spans="1:5" ht="43.5" thickBot="1">
      <c r="A23" s="9" t="s">
        <v>16</v>
      </c>
      <c r="B23" s="6"/>
      <c r="C23" s="24">
        <f>SUM(C24:C29)</f>
        <v>8998.2800000000007</v>
      </c>
      <c r="D23" s="8"/>
      <c r="E23" s="7"/>
    </row>
    <row r="24" spans="1:5" s="50" customFormat="1" ht="15.75" outlineLevel="2" thickBot="1">
      <c r="A24" s="44" t="s">
        <v>124</v>
      </c>
      <c r="B24" s="44" t="s">
        <v>124</v>
      </c>
      <c r="C24" s="44">
        <v>840.96</v>
      </c>
      <c r="D24" s="44" t="s">
        <v>5</v>
      </c>
      <c r="E24" s="44">
        <v>10512</v>
      </c>
    </row>
    <row r="25" spans="1:5" s="50" customFormat="1" ht="15.75" outlineLevel="2" thickBot="1">
      <c r="A25" s="44" t="s">
        <v>122</v>
      </c>
      <c r="B25" s="44" t="s">
        <v>121</v>
      </c>
      <c r="C25" s="44">
        <v>946.08</v>
      </c>
      <c r="D25" s="44" t="s">
        <v>5</v>
      </c>
      <c r="E25" s="44">
        <v>10512</v>
      </c>
    </row>
    <row r="26" spans="1:5" s="50" customFormat="1" ht="15.75" outlineLevel="2" thickBot="1">
      <c r="A26" s="44" t="s">
        <v>75</v>
      </c>
      <c r="B26" s="44" t="s">
        <v>75</v>
      </c>
      <c r="C26" s="44">
        <v>798.92</v>
      </c>
      <c r="D26" s="44" t="s">
        <v>5</v>
      </c>
      <c r="E26" s="44">
        <v>10512</v>
      </c>
    </row>
    <row r="27" spans="1:5" s="50" customFormat="1" ht="15.75" outlineLevel="2" thickBot="1">
      <c r="A27" s="44" t="s">
        <v>73</v>
      </c>
      <c r="B27" s="44" t="s">
        <v>72</v>
      </c>
      <c r="C27" s="44">
        <v>840.96</v>
      </c>
      <c r="D27" s="44" t="s">
        <v>5</v>
      </c>
      <c r="E27" s="44">
        <v>10512</v>
      </c>
    </row>
    <row r="28" spans="1:5" s="50" customFormat="1" ht="15.75" outlineLevel="2" thickBot="1">
      <c r="A28" s="44" t="s">
        <v>32</v>
      </c>
      <c r="B28" s="44" t="s">
        <v>33</v>
      </c>
      <c r="C28" s="44">
        <v>1471.68</v>
      </c>
      <c r="D28" s="44" t="s">
        <v>5</v>
      </c>
      <c r="E28" s="44">
        <v>10512</v>
      </c>
    </row>
    <row r="29" spans="1:5" s="50" customFormat="1" ht="15.75" outlineLevel="2" thickBot="1">
      <c r="A29" s="44" t="s">
        <v>69</v>
      </c>
      <c r="B29" s="44" t="s">
        <v>68</v>
      </c>
      <c r="C29" s="44">
        <v>4099.68</v>
      </c>
      <c r="D29" s="44" t="s">
        <v>5</v>
      </c>
      <c r="E29" s="44">
        <v>10512</v>
      </c>
    </row>
    <row r="30" spans="1:5" ht="43.5" outlineLevel="1" thickBot="1">
      <c r="A30" s="9" t="s">
        <v>17</v>
      </c>
      <c r="B30" s="18"/>
      <c r="C30" s="25">
        <f>SUM(C31:C34)</f>
        <v>3212.26</v>
      </c>
      <c r="D30" s="19"/>
      <c r="E30" s="19"/>
    </row>
    <row r="31" spans="1:5" s="50" customFormat="1" ht="15.75" outlineLevel="2" thickBot="1">
      <c r="A31" s="44" t="s">
        <v>79</v>
      </c>
      <c r="B31" s="44" t="s">
        <v>79</v>
      </c>
      <c r="C31" s="44">
        <v>420.6</v>
      </c>
      <c r="D31" s="44" t="s">
        <v>6</v>
      </c>
      <c r="E31" s="44">
        <v>1</v>
      </c>
    </row>
    <row r="32" spans="1:5" s="50" customFormat="1" ht="15.75" outlineLevel="2" thickBot="1">
      <c r="A32" s="44" t="s">
        <v>66</v>
      </c>
      <c r="B32" s="44" t="s">
        <v>66</v>
      </c>
      <c r="C32" s="44">
        <v>1456.55</v>
      </c>
      <c r="D32" s="44" t="s">
        <v>6</v>
      </c>
      <c r="E32" s="44">
        <v>0.5</v>
      </c>
    </row>
    <row r="33" spans="1:6" s="50" customFormat="1" ht="15.75" outlineLevel="2" thickBot="1">
      <c r="A33" s="44" t="s">
        <v>62</v>
      </c>
      <c r="B33" s="44" t="s">
        <v>61</v>
      </c>
      <c r="C33" s="44">
        <v>887.24</v>
      </c>
      <c r="D33" s="44" t="s">
        <v>31</v>
      </c>
      <c r="E33" s="44">
        <v>1</v>
      </c>
    </row>
    <row r="34" spans="1:6" s="50" customFormat="1" ht="15.75" outlineLevel="2" thickBot="1">
      <c r="A34" s="44" t="s">
        <v>49</v>
      </c>
      <c r="B34" s="44" t="s">
        <v>49</v>
      </c>
      <c r="C34" s="44">
        <v>447.87</v>
      </c>
      <c r="D34" s="44" t="s">
        <v>6</v>
      </c>
      <c r="E34" s="44">
        <v>1</v>
      </c>
    </row>
    <row r="35" spans="1:6" ht="43.5" thickBot="1">
      <c r="A35" s="9" t="s">
        <v>18</v>
      </c>
      <c r="B35" s="6">
        <f>SUM(B36:B44)</f>
        <v>0</v>
      </c>
      <c r="C35" s="24">
        <f>SUM(C36:C49)</f>
        <v>41576.43</v>
      </c>
      <c r="D35" s="8"/>
      <c r="E35" s="7"/>
      <c r="F35" s="13" t="s">
        <v>4</v>
      </c>
    </row>
    <row r="36" spans="1:6" s="50" customFormat="1" ht="15.75" outlineLevel="2" thickBot="1">
      <c r="A36" s="44" t="s">
        <v>34</v>
      </c>
      <c r="B36" s="44" t="s">
        <v>34</v>
      </c>
      <c r="C36" s="44">
        <v>2428.08</v>
      </c>
      <c r="D36" s="44" t="s">
        <v>35</v>
      </c>
      <c r="E36" s="44">
        <v>3</v>
      </c>
    </row>
    <row r="37" spans="1:6" s="50" customFormat="1" ht="15.75" outlineLevel="2" thickBot="1">
      <c r="A37" s="44" t="s">
        <v>110</v>
      </c>
      <c r="B37" s="44" t="s">
        <v>110</v>
      </c>
      <c r="C37" s="44">
        <v>149.86000000000001</v>
      </c>
      <c r="D37" s="44" t="s">
        <v>109</v>
      </c>
      <c r="E37" s="44">
        <v>1</v>
      </c>
    </row>
    <row r="38" spans="1:6" s="50" customFormat="1" ht="15.75" outlineLevel="2" thickBot="1">
      <c r="A38" s="44" t="s">
        <v>106</v>
      </c>
      <c r="B38" s="44" t="s">
        <v>106</v>
      </c>
      <c r="C38" s="44">
        <v>3283.85</v>
      </c>
      <c r="D38" s="44" t="s">
        <v>6</v>
      </c>
      <c r="E38" s="44">
        <v>1</v>
      </c>
    </row>
    <row r="39" spans="1:6" s="50" customFormat="1" ht="15.75" outlineLevel="2" thickBot="1">
      <c r="A39" s="44" t="s">
        <v>106</v>
      </c>
      <c r="B39" s="44" t="s">
        <v>106</v>
      </c>
      <c r="C39" s="44">
        <v>6020.62</v>
      </c>
      <c r="D39" s="44" t="s">
        <v>6</v>
      </c>
      <c r="E39" s="44">
        <v>1</v>
      </c>
    </row>
    <row r="40" spans="1:6" s="50" customFormat="1" ht="15.75" outlineLevel="2" thickBot="1">
      <c r="A40" s="44" t="s">
        <v>30</v>
      </c>
      <c r="B40" s="44" t="s">
        <v>30</v>
      </c>
      <c r="C40" s="44">
        <v>289.19</v>
      </c>
      <c r="D40" s="44" t="s">
        <v>6</v>
      </c>
      <c r="E40" s="44">
        <v>1</v>
      </c>
    </row>
    <row r="41" spans="1:6" s="50" customFormat="1" ht="15.75" outlineLevel="2" thickBot="1">
      <c r="A41" s="44" t="s">
        <v>77</v>
      </c>
      <c r="B41" s="44" t="s">
        <v>77</v>
      </c>
      <c r="C41" s="44">
        <v>179.6</v>
      </c>
      <c r="D41" s="44" t="s">
        <v>6</v>
      </c>
      <c r="E41" s="44">
        <v>1</v>
      </c>
    </row>
    <row r="42" spans="1:6" s="50" customFormat="1" ht="15.75" outlineLevel="2" thickBot="1">
      <c r="A42" s="44" t="s">
        <v>64</v>
      </c>
      <c r="B42" s="44" t="s">
        <v>64</v>
      </c>
      <c r="C42" s="44">
        <v>891.94</v>
      </c>
      <c r="D42" s="44" t="s">
        <v>7</v>
      </c>
      <c r="E42" s="44">
        <v>23</v>
      </c>
    </row>
    <row r="43" spans="1:6" s="50" customFormat="1" ht="15.75" outlineLevel="2" thickBot="1">
      <c r="A43" s="44" t="s">
        <v>59</v>
      </c>
      <c r="B43" s="44" t="s">
        <v>59</v>
      </c>
      <c r="C43" s="44">
        <v>270.14</v>
      </c>
      <c r="D43" s="44" t="s">
        <v>58</v>
      </c>
      <c r="E43" s="44">
        <v>1</v>
      </c>
    </row>
    <row r="44" spans="1:6" s="50" customFormat="1" ht="15.75" outlineLevel="2" thickBot="1">
      <c r="A44" s="44" t="s">
        <v>56</v>
      </c>
      <c r="B44" s="44" t="s">
        <v>56</v>
      </c>
      <c r="C44" s="44">
        <v>154.88</v>
      </c>
      <c r="D44" s="44" t="s">
        <v>6</v>
      </c>
      <c r="E44" s="44">
        <v>1</v>
      </c>
    </row>
    <row r="45" spans="1:6" s="50" customFormat="1" ht="15.75" outlineLevel="2" thickBot="1">
      <c r="A45" s="44" t="s">
        <v>54</v>
      </c>
      <c r="B45" s="44" t="s">
        <v>54</v>
      </c>
      <c r="C45" s="44">
        <v>932.54</v>
      </c>
      <c r="D45" s="44" t="s">
        <v>53</v>
      </c>
      <c r="E45" s="44">
        <v>1</v>
      </c>
    </row>
    <row r="46" spans="1:6" s="50" customFormat="1" ht="15.75" outlineLevel="2" thickBot="1">
      <c r="A46" s="44" t="s">
        <v>40</v>
      </c>
      <c r="B46" s="44" t="s">
        <v>40</v>
      </c>
      <c r="C46" s="44">
        <v>9970.5</v>
      </c>
      <c r="D46" s="44" t="s">
        <v>7</v>
      </c>
      <c r="E46" s="44">
        <v>50</v>
      </c>
    </row>
    <row r="47" spans="1:6" s="50" customFormat="1" ht="15.75" outlineLevel="2" thickBot="1">
      <c r="A47" s="44" t="s">
        <v>41</v>
      </c>
      <c r="B47" s="44" t="s">
        <v>41</v>
      </c>
      <c r="C47" s="44">
        <v>14991.24</v>
      </c>
      <c r="D47" s="44" t="s">
        <v>7</v>
      </c>
      <c r="E47" s="44">
        <v>53.5</v>
      </c>
    </row>
    <row r="48" spans="1:6" s="50" customFormat="1" ht="15.75" outlineLevel="2" thickBot="1">
      <c r="A48" s="44" t="s">
        <v>47</v>
      </c>
      <c r="B48" s="44" t="s">
        <v>47</v>
      </c>
      <c r="C48" s="44">
        <v>818.64</v>
      </c>
      <c r="D48" s="44" t="s">
        <v>7</v>
      </c>
      <c r="E48" s="44">
        <v>1</v>
      </c>
    </row>
    <row r="49" spans="1:5" s="50" customFormat="1" ht="15.75" outlineLevel="2" thickBot="1">
      <c r="A49" s="44" t="s">
        <v>45</v>
      </c>
      <c r="B49" s="44" t="s">
        <v>44</v>
      </c>
      <c r="C49" s="44">
        <v>1195.3499999999999</v>
      </c>
      <c r="D49" s="44" t="s">
        <v>7</v>
      </c>
      <c r="E49" s="44">
        <v>1</v>
      </c>
    </row>
    <row r="50" spans="1:5" ht="28.5">
      <c r="A50" s="9" t="s">
        <v>19</v>
      </c>
      <c r="B50" s="6" t="e">
        <f>#REF!+#REF!</f>
        <v>#REF!</v>
      </c>
      <c r="C50" s="24">
        <v>0</v>
      </c>
      <c r="D50" s="8"/>
      <c r="E50" s="7"/>
    </row>
    <row r="51" spans="1:5" ht="28.5">
      <c r="A51" s="9" t="s">
        <v>20</v>
      </c>
      <c r="B51" s="6" t="e">
        <f>SUM(#REF!)</f>
        <v>#REF!</v>
      </c>
      <c r="C51" s="24">
        <v>0</v>
      </c>
      <c r="D51" s="8"/>
      <c r="E51" s="7"/>
    </row>
    <row r="52" spans="1:5" ht="28.5">
      <c r="A52" s="9" t="s">
        <v>21</v>
      </c>
      <c r="B52" s="6" t="e">
        <f>#REF!</f>
        <v>#REF!</v>
      </c>
      <c r="C52" s="24">
        <v>0</v>
      </c>
      <c r="D52" s="8"/>
      <c r="E52" s="7"/>
    </row>
    <row r="53" spans="1:5" ht="28.5">
      <c r="A53" s="9" t="s">
        <v>22</v>
      </c>
      <c r="B53" s="6" t="e">
        <f>#REF!+#REF!</f>
        <v>#REF!</v>
      </c>
      <c r="C53" s="24">
        <v>0</v>
      </c>
      <c r="D53" s="8"/>
      <c r="E53" s="7"/>
    </row>
    <row r="54" spans="1:5" ht="29.25" thickBot="1">
      <c r="A54" s="9" t="s">
        <v>23</v>
      </c>
      <c r="B54" s="6" t="e">
        <f>#REF!</f>
        <v>#REF!</v>
      </c>
      <c r="C54" s="24">
        <f>C55+C56</f>
        <v>4204.8</v>
      </c>
      <c r="D54" s="8"/>
      <c r="E54" s="7"/>
    </row>
    <row r="55" spans="1:5" s="50" customFormat="1" ht="15.75" outlineLevel="2" thickBot="1">
      <c r="A55" s="44" t="s">
        <v>100</v>
      </c>
      <c r="B55" s="44" t="s">
        <v>99</v>
      </c>
      <c r="C55" s="44">
        <v>1997.28</v>
      </c>
      <c r="D55" s="44" t="s">
        <v>5</v>
      </c>
      <c r="E55" s="44">
        <v>10512</v>
      </c>
    </row>
    <row r="56" spans="1:5" s="50" customFormat="1" ht="15.75" outlineLevel="2" thickBot="1">
      <c r="A56" s="44" t="s">
        <v>97</v>
      </c>
      <c r="B56" s="44" t="s">
        <v>96</v>
      </c>
      <c r="C56" s="44">
        <v>2207.52</v>
      </c>
      <c r="D56" s="44" t="s">
        <v>5</v>
      </c>
      <c r="E56" s="44">
        <v>10512</v>
      </c>
    </row>
    <row r="57" spans="1:5" ht="29.25" thickBot="1">
      <c r="A57" s="9" t="s">
        <v>24</v>
      </c>
      <c r="B57" s="6" t="e">
        <f>B58+#REF!</f>
        <v>#VALUE!</v>
      </c>
      <c r="C57" s="24">
        <f>C58+C59</f>
        <v>12120.34</v>
      </c>
      <c r="D57" s="8"/>
      <c r="E57" s="7"/>
    </row>
    <row r="58" spans="1:5" s="50" customFormat="1" ht="15.75" outlineLevel="2" thickBot="1">
      <c r="A58" s="44" t="s">
        <v>104</v>
      </c>
      <c r="B58" s="44" t="s">
        <v>104</v>
      </c>
      <c r="C58" s="44">
        <v>4972.18</v>
      </c>
      <c r="D58" s="44" t="s">
        <v>5</v>
      </c>
      <c r="E58" s="44">
        <v>10512</v>
      </c>
    </row>
    <row r="59" spans="1:5" s="50" customFormat="1" ht="15.75" outlineLevel="2" thickBot="1">
      <c r="A59" s="44" t="s">
        <v>102</v>
      </c>
      <c r="B59" s="44" t="s">
        <v>102</v>
      </c>
      <c r="C59" s="44">
        <v>7148.16</v>
      </c>
      <c r="D59" s="44" t="s">
        <v>5</v>
      </c>
      <c r="E59" s="44">
        <v>10512</v>
      </c>
    </row>
    <row r="60" spans="1:5" ht="43.5" thickBot="1">
      <c r="A60" s="9" t="s">
        <v>25</v>
      </c>
      <c r="B60" s="6" t="e">
        <f>#REF!</f>
        <v>#REF!</v>
      </c>
      <c r="C60" s="24">
        <f>C61+C62</f>
        <v>1922.3999999999999</v>
      </c>
      <c r="D60" s="8"/>
      <c r="E60" s="7"/>
    </row>
    <row r="61" spans="1:5" s="50" customFormat="1" ht="15.75" outlineLevel="2" thickBot="1">
      <c r="A61" s="44" t="s">
        <v>119</v>
      </c>
      <c r="B61" s="44" t="s">
        <v>119</v>
      </c>
      <c r="C61" s="44">
        <v>640.79999999999995</v>
      </c>
      <c r="D61" s="44" t="s">
        <v>5</v>
      </c>
      <c r="E61" s="44">
        <v>445</v>
      </c>
    </row>
    <row r="62" spans="1:5" s="50" customFormat="1" ht="15.75" outlineLevel="2" thickBot="1">
      <c r="A62" s="44" t="s">
        <v>119</v>
      </c>
      <c r="B62" s="44" t="s">
        <v>119</v>
      </c>
      <c r="C62" s="44">
        <v>1281.5999999999999</v>
      </c>
      <c r="D62" s="44" t="s">
        <v>5</v>
      </c>
      <c r="E62" s="44">
        <v>890</v>
      </c>
    </row>
    <row r="63" spans="1:5" ht="57.75" thickBot="1">
      <c r="A63" s="9" t="s">
        <v>26</v>
      </c>
      <c r="B63" s="6">
        <f>SUM(B64:B64)</f>
        <v>0</v>
      </c>
      <c r="C63" s="24">
        <f>SUM(C64:C67)</f>
        <v>56176.12</v>
      </c>
      <c r="D63" s="8"/>
      <c r="E63" s="7"/>
    </row>
    <row r="64" spans="1:5" s="50" customFormat="1" ht="15.75" outlineLevel="2" thickBot="1">
      <c r="A64" s="44" t="s">
        <v>116</v>
      </c>
      <c r="B64" s="44" t="s">
        <v>115</v>
      </c>
      <c r="C64" s="44">
        <v>178.7</v>
      </c>
      <c r="D64" s="44" t="s">
        <v>5</v>
      </c>
      <c r="E64" s="44">
        <v>10512</v>
      </c>
    </row>
    <row r="65" spans="1:5" s="50" customFormat="1" ht="15.75" outlineLevel="2" thickBot="1">
      <c r="A65" s="44" t="s">
        <v>113</v>
      </c>
      <c r="B65" s="44" t="s">
        <v>112</v>
      </c>
      <c r="C65" s="44">
        <v>178.7</v>
      </c>
      <c r="D65" s="44" t="s">
        <v>5</v>
      </c>
      <c r="E65" s="44">
        <v>10512</v>
      </c>
    </row>
    <row r="66" spans="1:5" s="50" customFormat="1" ht="15.75" outlineLevel="2" thickBot="1">
      <c r="A66" s="44" t="s">
        <v>90</v>
      </c>
      <c r="B66" s="44" t="s">
        <v>89</v>
      </c>
      <c r="C66" s="44">
        <v>29643.84</v>
      </c>
      <c r="D66" s="44" t="s">
        <v>5</v>
      </c>
      <c r="E66" s="44">
        <v>10512</v>
      </c>
    </row>
    <row r="67" spans="1:5" s="50" customFormat="1" ht="15.75" outlineLevel="2" thickBot="1">
      <c r="A67" s="44" t="s">
        <v>87</v>
      </c>
      <c r="B67" s="44" t="s">
        <v>87</v>
      </c>
      <c r="C67" s="44">
        <v>26174.880000000001</v>
      </c>
      <c r="D67" s="44" t="s">
        <v>5</v>
      </c>
      <c r="E67" s="44">
        <v>10512</v>
      </c>
    </row>
    <row r="68" spans="1:5">
      <c r="A68" s="9" t="s">
        <v>27</v>
      </c>
      <c r="B68" s="6" t="e">
        <f>#REF!</f>
        <v>#REF!</v>
      </c>
      <c r="C68" s="24">
        <f>C69</f>
        <v>2640</v>
      </c>
      <c r="D68" s="8"/>
      <c r="E68" s="7"/>
    </row>
    <row r="69" spans="1:5" ht="30">
      <c r="A69" s="51" t="s">
        <v>36</v>
      </c>
      <c r="B69" s="6"/>
      <c r="C69" s="41">
        <f>E69*5*12</f>
        <v>2640</v>
      </c>
      <c r="D69" s="52" t="s">
        <v>37</v>
      </c>
      <c r="E69" s="42">
        <v>44</v>
      </c>
    </row>
    <row r="70" spans="1:5">
      <c r="A70" s="5" t="s">
        <v>140</v>
      </c>
      <c r="B70" s="14" t="e">
        <f>B14+B17+B20+#REF!+B35+B50+B51+B52+B53+B54+B57+B60+B63+B68</f>
        <v>#REF!</v>
      </c>
      <c r="C70" s="24">
        <f>C14+C17+C20+C23+C30+C35+C50+C51+C52+C53+C54+C57+C60+C63</f>
        <v>278893.51</v>
      </c>
      <c r="D70" s="15"/>
      <c r="E70" s="7"/>
    </row>
    <row r="71" spans="1:5">
      <c r="A71" s="5" t="s">
        <v>141</v>
      </c>
      <c r="B71" s="16"/>
      <c r="C71" s="24">
        <f>C70*1.18+C68</f>
        <v>331734.34179999999</v>
      </c>
      <c r="D71" s="8"/>
      <c r="E71" s="7"/>
    </row>
    <row r="72" spans="1:5">
      <c r="A72" s="5" t="s">
        <v>142</v>
      </c>
      <c r="B72" s="16"/>
      <c r="C72" s="24">
        <f>C4+C6+C9-C71</f>
        <v>606697.78</v>
      </c>
      <c r="D72" s="8"/>
      <c r="E72" s="7"/>
    </row>
    <row r="73" spans="1:5" ht="28.5">
      <c r="A73" s="9" t="s">
        <v>144</v>
      </c>
      <c r="B73" s="16"/>
      <c r="C73" s="24">
        <f>C72+C8</f>
        <v>549570.26</v>
      </c>
      <c r="D73" s="43"/>
      <c r="E73" s="38"/>
    </row>
  </sheetData>
  <mergeCells count="4">
    <mergeCell ref="A1:E1"/>
    <mergeCell ref="A13:E13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4"/>
  <sheetViews>
    <sheetView topLeftCell="A5" workbookViewId="0">
      <selection activeCell="B88" sqref="B88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134</v>
      </c>
    </row>
    <row r="3" spans="1:5">
      <c r="A3" t="s">
        <v>133</v>
      </c>
    </row>
    <row r="4" spans="1:5" ht="15.75" thickBot="1"/>
    <row r="5" spans="1:5" ht="15.75" thickBot="1">
      <c r="A5" s="47"/>
      <c r="B5" s="47" t="s">
        <v>132</v>
      </c>
      <c r="C5" s="47" t="s">
        <v>131</v>
      </c>
      <c r="D5" s="47" t="s">
        <v>130</v>
      </c>
      <c r="E5" s="47" t="s">
        <v>129</v>
      </c>
    </row>
    <row r="6" spans="1:5" s="49" customFormat="1" ht="15.75" outlineLevel="2" thickBot="1">
      <c r="A6" s="48" t="s">
        <v>128</v>
      </c>
      <c r="B6" s="48" t="s">
        <v>128</v>
      </c>
      <c r="C6" s="48">
        <v>21627.599999999999</v>
      </c>
      <c r="D6" s="48" t="s">
        <v>15</v>
      </c>
      <c r="E6" s="48">
        <v>402</v>
      </c>
    </row>
    <row r="7" spans="1:5" ht="15.75" outlineLevel="1" thickBot="1">
      <c r="A7" s="46" t="s">
        <v>127</v>
      </c>
      <c r="B7" s="44"/>
      <c r="C7" s="44">
        <f>SUBTOTAL(9,C6:C6)</f>
        <v>21627.599999999999</v>
      </c>
      <c r="D7" s="44"/>
      <c r="E7" s="44">
        <f>SUBTOTAL(9,E6:E6)</f>
        <v>402</v>
      </c>
    </row>
    <row r="8" spans="1:5" s="49" customFormat="1" ht="15.75" outlineLevel="2" thickBot="1">
      <c r="A8" s="48" t="s">
        <v>126</v>
      </c>
      <c r="B8" s="48" t="s">
        <v>126</v>
      </c>
      <c r="C8" s="48">
        <v>21412.400000000001</v>
      </c>
      <c r="D8" s="48" t="s">
        <v>15</v>
      </c>
      <c r="E8" s="48">
        <v>398</v>
      </c>
    </row>
    <row r="9" spans="1:5" ht="15.75" outlineLevel="1" thickBot="1">
      <c r="A9" s="45" t="s">
        <v>125</v>
      </c>
      <c r="B9" s="44"/>
      <c r="C9" s="44">
        <f>SUBTOTAL(9,C8:C8)</f>
        <v>21412.400000000001</v>
      </c>
      <c r="D9" s="44"/>
      <c r="E9" s="44">
        <f>SUBTOTAL(9,E8:E8)</f>
        <v>398</v>
      </c>
    </row>
    <row r="10" spans="1:5" s="49" customFormat="1" ht="15.75" outlineLevel="2" thickBot="1">
      <c r="A10" s="48" t="s">
        <v>124</v>
      </c>
      <c r="B10" s="48" t="s">
        <v>124</v>
      </c>
      <c r="C10" s="48">
        <v>840.96</v>
      </c>
      <c r="D10" s="48" t="s">
        <v>5</v>
      </c>
      <c r="E10" s="48">
        <v>10512</v>
      </c>
    </row>
    <row r="11" spans="1:5" ht="15.75" outlineLevel="1" thickBot="1">
      <c r="A11" s="45" t="s">
        <v>123</v>
      </c>
      <c r="B11" s="44"/>
      <c r="C11" s="44">
        <f>SUBTOTAL(9,C10:C10)</f>
        <v>840.96</v>
      </c>
      <c r="D11" s="44"/>
      <c r="E11" s="44">
        <f>SUBTOTAL(9,E10:E10)</f>
        <v>10512</v>
      </c>
    </row>
    <row r="12" spans="1:5" s="49" customFormat="1" ht="15.75" outlineLevel="2" thickBot="1">
      <c r="A12" s="48" t="s">
        <v>122</v>
      </c>
      <c r="B12" s="48" t="s">
        <v>121</v>
      </c>
      <c r="C12" s="48">
        <v>946.08</v>
      </c>
      <c r="D12" s="48" t="s">
        <v>5</v>
      </c>
      <c r="E12" s="48">
        <v>10512</v>
      </c>
    </row>
    <row r="13" spans="1:5" ht="15.75" outlineLevel="1" thickBot="1">
      <c r="A13" s="45" t="s">
        <v>120</v>
      </c>
      <c r="B13" s="44"/>
      <c r="C13" s="44">
        <f>SUBTOTAL(9,C12:C12)</f>
        <v>946.08</v>
      </c>
      <c r="D13" s="44"/>
      <c r="E13" s="44">
        <f>SUBTOTAL(9,E12:E12)</f>
        <v>10512</v>
      </c>
    </row>
    <row r="14" spans="1:5" s="49" customFormat="1" ht="15.75" outlineLevel="2" thickBot="1">
      <c r="A14" s="48" t="s">
        <v>119</v>
      </c>
      <c r="B14" s="48" t="s">
        <v>119</v>
      </c>
      <c r="C14" s="48">
        <v>640.79999999999995</v>
      </c>
      <c r="D14" s="48" t="s">
        <v>5</v>
      </c>
      <c r="E14" s="48">
        <v>445</v>
      </c>
    </row>
    <row r="15" spans="1:5" s="49" customFormat="1" ht="15.75" outlineLevel="2" thickBot="1">
      <c r="A15" s="48" t="s">
        <v>119</v>
      </c>
      <c r="B15" s="48" t="s">
        <v>119</v>
      </c>
      <c r="C15" s="48">
        <v>1281.5999999999999</v>
      </c>
      <c r="D15" s="48" t="s">
        <v>5</v>
      </c>
      <c r="E15" s="48">
        <v>890</v>
      </c>
    </row>
    <row r="16" spans="1:5" ht="15.75" outlineLevel="1" thickBot="1">
      <c r="A16" s="45" t="s">
        <v>118</v>
      </c>
      <c r="B16" s="44"/>
      <c r="C16" s="44">
        <f>SUBTOTAL(9,C14:C15)</f>
        <v>1922.3999999999999</v>
      </c>
      <c r="D16" s="44"/>
      <c r="E16" s="44">
        <f>SUBTOTAL(9,E14:E15)</f>
        <v>1335</v>
      </c>
    </row>
    <row r="17" spans="1:5" s="49" customFormat="1" ht="15.75" outlineLevel="2" thickBot="1">
      <c r="A17" s="48" t="s">
        <v>34</v>
      </c>
      <c r="B17" s="48" t="s">
        <v>34</v>
      </c>
      <c r="C17" s="48">
        <v>2428.08</v>
      </c>
      <c r="D17" s="48" t="s">
        <v>35</v>
      </c>
      <c r="E17" s="48">
        <v>3</v>
      </c>
    </row>
    <row r="18" spans="1:5" ht="15.75" outlineLevel="1" thickBot="1">
      <c r="A18" s="45" t="s">
        <v>117</v>
      </c>
      <c r="B18" s="44"/>
      <c r="C18" s="44">
        <f>SUBTOTAL(9,C17:C17)</f>
        <v>2428.08</v>
      </c>
      <c r="D18" s="44"/>
      <c r="E18" s="44">
        <f>SUBTOTAL(9,E17:E17)</f>
        <v>3</v>
      </c>
    </row>
    <row r="19" spans="1:5" s="49" customFormat="1" ht="15.75" outlineLevel="2" thickBot="1">
      <c r="A19" s="48" t="s">
        <v>116</v>
      </c>
      <c r="B19" s="48" t="s">
        <v>115</v>
      </c>
      <c r="C19" s="48">
        <v>178.7</v>
      </c>
      <c r="D19" s="48" t="s">
        <v>5</v>
      </c>
      <c r="E19" s="48">
        <v>10512</v>
      </c>
    </row>
    <row r="20" spans="1:5" ht="15.75" outlineLevel="1" thickBot="1">
      <c r="A20" s="45" t="s">
        <v>114</v>
      </c>
      <c r="B20" s="44"/>
      <c r="C20" s="44">
        <f>SUBTOTAL(9,C19:C19)</f>
        <v>178.7</v>
      </c>
      <c r="D20" s="44"/>
      <c r="E20" s="44">
        <f>SUBTOTAL(9,E19:E19)</f>
        <v>10512</v>
      </c>
    </row>
    <row r="21" spans="1:5" s="49" customFormat="1" ht="15.75" outlineLevel="2" thickBot="1">
      <c r="A21" s="48" t="s">
        <v>113</v>
      </c>
      <c r="B21" s="48" t="s">
        <v>112</v>
      </c>
      <c r="C21" s="48">
        <v>178.7</v>
      </c>
      <c r="D21" s="48" t="s">
        <v>5</v>
      </c>
      <c r="E21" s="48">
        <v>10512</v>
      </c>
    </row>
    <row r="22" spans="1:5" ht="15.75" outlineLevel="1" thickBot="1">
      <c r="A22" s="45" t="s">
        <v>111</v>
      </c>
      <c r="B22" s="44"/>
      <c r="C22" s="44">
        <f>SUBTOTAL(9,C21:C21)</f>
        <v>178.7</v>
      </c>
      <c r="D22" s="44"/>
      <c r="E22" s="44">
        <f>SUBTOTAL(9,E21:E21)</f>
        <v>10512</v>
      </c>
    </row>
    <row r="23" spans="1:5" s="49" customFormat="1" ht="15.75" outlineLevel="2" thickBot="1">
      <c r="A23" s="48" t="s">
        <v>110</v>
      </c>
      <c r="B23" s="48" t="s">
        <v>110</v>
      </c>
      <c r="C23" s="48">
        <v>149.86000000000001</v>
      </c>
      <c r="D23" s="48" t="s">
        <v>109</v>
      </c>
      <c r="E23" s="48">
        <v>1</v>
      </c>
    </row>
    <row r="24" spans="1:5" ht="15.75" outlineLevel="1" thickBot="1">
      <c r="A24" s="45" t="s">
        <v>108</v>
      </c>
      <c r="B24" s="44"/>
      <c r="C24" s="44">
        <f>SUBTOTAL(9,C23:C23)</f>
        <v>149.86000000000001</v>
      </c>
      <c r="D24" s="44"/>
      <c r="E24" s="44">
        <f>SUBTOTAL(9,E23:E23)</f>
        <v>1</v>
      </c>
    </row>
    <row r="25" spans="1:5" s="49" customFormat="1" ht="15.75" outlineLevel="2" thickBot="1">
      <c r="A25" s="48" t="s">
        <v>30</v>
      </c>
      <c r="B25" s="48" t="s">
        <v>30</v>
      </c>
      <c r="C25" s="48">
        <v>289.19</v>
      </c>
      <c r="D25" s="48" t="s">
        <v>6</v>
      </c>
      <c r="E25" s="48">
        <v>1</v>
      </c>
    </row>
    <row r="26" spans="1:5" ht="15.75" outlineLevel="1" thickBot="1">
      <c r="A26" s="45" t="s">
        <v>107</v>
      </c>
      <c r="B26" s="44"/>
      <c r="C26" s="44">
        <f>SUBTOTAL(9,C25:C25)</f>
        <v>289.19</v>
      </c>
      <c r="D26" s="44"/>
      <c r="E26" s="44">
        <f>SUBTOTAL(9,E25:E25)</f>
        <v>1</v>
      </c>
    </row>
    <row r="27" spans="1:5" s="49" customFormat="1" ht="15.75" outlineLevel="2" thickBot="1">
      <c r="A27" s="48" t="s">
        <v>106</v>
      </c>
      <c r="B27" s="48" t="s">
        <v>106</v>
      </c>
      <c r="C27" s="48">
        <v>3283.85</v>
      </c>
      <c r="D27" s="48" t="s">
        <v>6</v>
      </c>
      <c r="E27" s="48">
        <v>1</v>
      </c>
    </row>
    <row r="28" spans="1:5" s="49" customFormat="1" ht="15.75" outlineLevel="2" thickBot="1">
      <c r="A28" s="48" t="s">
        <v>106</v>
      </c>
      <c r="B28" s="48" t="s">
        <v>106</v>
      </c>
      <c r="C28" s="48">
        <v>6020.62</v>
      </c>
      <c r="D28" s="48" t="s">
        <v>6</v>
      </c>
      <c r="E28" s="48">
        <v>1</v>
      </c>
    </row>
    <row r="29" spans="1:5" ht="15.75" outlineLevel="1" thickBot="1">
      <c r="A29" s="45" t="s">
        <v>105</v>
      </c>
      <c r="B29" s="44"/>
      <c r="C29" s="44">
        <f>SUBTOTAL(9,C27:C28)</f>
        <v>9304.4699999999993</v>
      </c>
      <c r="D29" s="44"/>
      <c r="E29" s="44">
        <f>SUBTOTAL(9,E27:E28)</f>
        <v>2</v>
      </c>
    </row>
    <row r="30" spans="1:5" s="49" customFormat="1" ht="15.75" outlineLevel="2" thickBot="1">
      <c r="A30" s="48" t="s">
        <v>104</v>
      </c>
      <c r="B30" s="48" t="s">
        <v>104</v>
      </c>
      <c r="C30" s="48">
        <v>4972.18</v>
      </c>
      <c r="D30" s="48" t="s">
        <v>5</v>
      </c>
      <c r="E30" s="48">
        <v>10512</v>
      </c>
    </row>
    <row r="31" spans="1:5" ht="15.75" outlineLevel="1" thickBot="1">
      <c r="A31" s="45" t="s">
        <v>103</v>
      </c>
      <c r="B31" s="44"/>
      <c r="C31" s="44">
        <f>SUBTOTAL(9,C30:C30)</f>
        <v>4972.18</v>
      </c>
      <c r="D31" s="44"/>
      <c r="E31" s="44">
        <f>SUBTOTAL(9,E30:E30)</f>
        <v>10512</v>
      </c>
    </row>
    <row r="32" spans="1:5" s="49" customFormat="1" ht="15.75" outlineLevel="2" thickBot="1">
      <c r="A32" s="48" t="s">
        <v>102</v>
      </c>
      <c r="B32" s="48" t="s">
        <v>102</v>
      </c>
      <c r="C32" s="48">
        <v>7148.16</v>
      </c>
      <c r="D32" s="48" t="s">
        <v>5</v>
      </c>
      <c r="E32" s="48">
        <v>10512</v>
      </c>
    </row>
    <row r="33" spans="1:5" ht="15.75" outlineLevel="1" thickBot="1">
      <c r="A33" s="45" t="s">
        <v>101</v>
      </c>
      <c r="B33" s="44"/>
      <c r="C33" s="44">
        <f>SUBTOTAL(9,C32:C32)</f>
        <v>7148.16</v>
      </c>
      <c r="D33" s="44"/>
      <c r="E33" s="44">
        <f>SUBTOTAL(9,E32:E32)</f>
        <v>10512</v>
      </c>
    </row>
    <row r="34" spans="1:5" s="49" customFormat="1" ht="15.75" outlineLevel="2" thickBot="1">
      <c r="A34" s="48" t="s">
        <v>100</v>
      </c>
      <c r="B34" s="48" t="s">
        <v>99</v>
      </c>
      <c r="C34" s="48">
        <v>1997.28</v>
      </c>
      <c r="D34" s="48" t="s">
        <v>5</v>
      </c>
      <c r="E34" s="48">
        <v>10512</v>
      </c>
    </row>
    <row r="35" spans="1:5" ht="15.75" outlineLevel="1" thickBot="1">
      <c r="A35" s="45" t="s">
        <v>98</v>
      </c>
      <c r="B35" s="44"/>
      <c r="C35" s="44">
        <f>SUBTOTAL(9,C34:C34)</f>
        <v>1997.28</v>
      </c>
      <c r="D35" s="44"/>
      <c r="E35" s="44">
        <f>SUBTOTAL(9,E34:E34)</f>
        <v>10512</v>
      </c>
    </row>
    <row r="36" spans="1:5" s="49" customFormat="1" ht="15.75" outlineLevel="2" thickBot="1">
      <c r="A36" s="48" t="s">
        <v>97</v>
      </c>
      <c r="B36" s="48" t="s">
        <v>96</v>
      </c>
      <c r="C36" s="48">
        <v>2207.52</v>
      </c>
      <c r="D36" s="48" t="s">
        <v>5</v>
      </c>
      <c r="E36" s="48">
        <v>10512</v>
      </c>
    </row>
    <row r="37" spans="1:5" ht="15.75" outlineLevel="1" thickBot="1">
      <c r="A37" s="45" t="s">
        <v>95</v>
      </c>
      <c r="B37" s="44"/>
      <c r="C37" s="44">
        <f>SUBTOTAL(9,C36:C36)</f>
        <v>2207.52</v>
      </c>
      <c r="D37" s="44"/>
      <c r="E37" s="44">
        <f>SUBTOTAL(9,E36:E36)</f>
        <v>10512</v>
      </c>
    </row>
    <row r="38" spans="1:5" s="49" customFormat="1" ht="15.75" outlineLevel="2" thickBot="1">
      <c r="A38" s="48" t="s">
        <v>94</v>
      </c>
      <c r="B38" s="48" t="s">
        <v>94</v>
      </c>
      <c r="C38" s="48">
        <v>13034.88</v>
      </c>
      <c r="D38" s="48" t="s">
        <v>5</v>
      </c>
      <c r="E38" s="48">
        <v>10512</v>
      </c>
    </row>
    <row r="39" spans="1:5" ht="15.75" outlineLevel="1" thickBot="1">
      <c r="A39" s="45" t="s">
        <v>93</v>
      </c>
      <c r="B39" s="44"/>
      <c r="C39" s="44">
        <f>SUBTOTAL(9,C38:C38)</f>
        <v>13034.88</v>
      </c>
      <c r="D39" s="44"/>
      <c r="E39" s="44">
        <f>SUBTOTAL(9,E38:E38)</f>
        <v>10512</v>
      </c>
    </row>
    <row r="40" spans="1:5" s="49" customFormat="1" ht="15.75" outlineLevel="2" thickBot="1">
      <c r="A40" s="48" t="s">
        <v>92</v>
      </c>
      <c r="B40" s="48" t="s">
        <v>92</v>
      </c>
      <c r="C40" s="48">
        <v>17029.439999999999</v>
      </c>
      <c r="D40" s="48" t="s">
        <v>5</v>
      </c>
      <c r="E40" s="48">
        <v>10512</v>
      </c>
    </row>
    <row r="41" spans="1:5" ht="15.75" outlineLevel="1" thickBot="1">
      <c r="A41" s="45" t="s">
        <v>91</v>
      </c>
      <c r="B41" s="44"/>
      <c r="C41" s="44">
        <f>SUBTOTAL(9,C40:C40)</f>
        <v>17029.439999999999</v>
      </c>
      <c r="D41" s="44"/>
      <c r="E41" s="44">
        <f>SUBTOTAL(9,E40:E40)</f>
        <v>10512</v>
      </c>
    </row>
    <row r="42" spans="1:5" s="49" customFormat="1" ht="15.75" outlineLevel="2" thickBot="1">
      <c r="A42" s="48" t="s">
        <v>90</v>
      </c>
      <c r="B42" s="48" t="s">
        <v>89</v>
      </c>
      <c r="C42" s="48">
        <v>29643.84</v>
      </c>
      <c r="D42" s="48" t="s">
        <v>5</v>
      </c>
      <c r="E42" s="48">
        <v>10512</v>
      </c>
    </row>
    <row r="43" spans="1:5" ht="15.75" outlineLevel="1" thickBot="1">
      <c r="A43" s="45" t="s">
        <v>88</v>
      </c>
      <c r="B43" s="44"/>
      <c r="C43" s="44">
        <f>SUBTOTAL(9,C42:C42)</f>
        <v>29643.84</v>
      </c>
      <c r="D43" s="44"/>
      <c r="E43" s="44">
        <f>SUBTOTAL(9,E42:E42)</f>
        <v>10512</v>
      </c>
    </row>
    <row r="44" spans="1:5" s="49" customFormat="1" ht="15.75" outlineLevel="2" thickBot="1">
      <c r="A44" s="48" t="s">
        <v>87</v>
      </c>
      <c r="B44" s="48" t="s">
        <v>87</v>
      </c>
      <c r="C44" s="48">
        <v>26174.880000000001</v>
      </c>
      <c r="D44" s="48" t="s">
        <v>5</v>
      </c>
      <c r="E44" s="48">
        <v>10512</v>
      </c>
    </row>
    <row r="45" spans="1:5" ht="15.75" outlineLevel="1" thickBot="1">
      <c r="A45" s="45" t="s">
        <v>86</v>
      </c>
      <c r="B45" s="44"/>
      <c r="C45" s="44">
        <f>SUBTOTAL(9,C44:C44)</f>
        <v>26174.880000000001</v>
      </c>
      <c r="D45" s="44"/>
      <c r="E45" s="44">
        <f>SUBTOTAL(9,E44:E44)</f>
        <v>10512</v>
      </c>
    </row>
    <row r="46" spans="1:5" s="49" customFormat="1" ht="15.75" outlineLevel="2" thickBot="1">
      <c r="A46" s="48" t="s">
        <v>85</v>
      </c>
      <c r="B46" s="48" t="s">
        <v>84</v>
      </c>
      <c r="C46" s="48">
        <v>40155.839999999997</v>
      </c>
      <c r="D46" s="48" t="s">
        <v>5</v>
      </c>
      <c r="E46" s="48">
        <v>10512</v>
      </c>
    </row>
    <row r="47" spans="1:5" ht="15.75" outlineLevel="1" thickBot="1">
      <c r="A47" s="45" t="s">
        <v>83</v>
      </c>
      <c r="B47" s="44"/>
      <c r="C47" s="44">
        <f>SUBTOTAL(9,C46:C46)</f>
        <v>40155.839999999997</v>
      </c>
      <c r="D47" s="44"/>
      <c r="E47" s="44">
        <f>SUBTOTAL(9,E46:E46)</f>
        <v>10512</v>
      </c>
    </row>
    <row r="48" spans="1:5" s="49" customFormat="1" ht="15.75" outlineLevel="2" thickBot="1">
      <c r="A48" s="48" t="s">
        <v>82</v>
      </c>
      <c r="B48" s="48" t="s">
        <v>81</v>
      </c>
      <c r="C48" s="48">
        <v>37422.720000000001</v>
      </c>
      <c r="D48" s="48" t="s">
        <v>5</v>
      </c>
      <c r="E48" s="48">
        <v>10512</v>
      </c>
    </row>
    <row r="49" spans="1:5" ht="15.75" outlineLevel="1" thickBot="1">
      <c r="A49" s="45" t="s">
        <v>80</v>
      </c>
      <c r="B49" s="44"/>
      <c r="C49" s="44">
        <f>SUBTOTAL(9,C48:C48)</f>
        <v>37422.720000000001</v>
      </c>
      <c r="D49" s="44"/>
      <c r="E49" s="44">
        <f>SUBTOTAL(9,E48:E48)</f>
        <v>10512</v>
      </c>
    </row>
    <row r="50" spans="1:5" s="49" customFormat="1" ht="15.75" outlineLevel="2" thickBot="1">
      <c r="A50" s="48" t="s">
        <v>79</v>
      </c>
      <c r="B50" s="48" t="s">
        <v>79</v>
      </c>
      <c r="C50" s="48">
        <v>420.6</v>
      </c>
      <c r="D50" s="48" t="s">
        <v>6</v>
      </c>
      <c r="E50" s="48">
        <v>1</v>
      </c>
    </row>
    <row r="51" spans="1:5" ht="15.75" outlineLevel="1" thickBot="1">
      <c r="A51" s="45" t="s">
        <v>78</v>
      </c>
      <c r="B51" s="44"/>
      <c r="C51" s="44">
        <f>SUBTOTAL(9,C50:C50)</f>
        <v>420.6</v>
      </c>
      <c r="D51" s="44"/>
      <c r="E51" s="44">
        <f>SUBTOTAL(9,E50:E50)</f>
        <v>1</v>
      </c>
    </row>
    <row r="52" spans="1:5" s="49" customFormat="1" ht="15.75" outlineLevel="2" thickBot="1">
      <c r="A52" s="48" t="s">
        <v>77</v>
      </c>
      <c r="B52" s="48" t="s">
        <v>77</v>
      </c>
      <c r="C52" s="48">
        <v>179.6</v>
      </c>
      <c r="D52" s="48" t="s">
        <v>6</v>
      </c>
      <c r="E52" s="48">
        <v>1</v>
      </c>
    </row>
    <row r="53" spans="1:5" ht="15.75" outlineLevel="1" thickBot="1">
      <c r="A53" s="45" t="s">
        <v>76</v>
      </c>
      <c r="B53" s="44"/>
      <c r="C53" s="44">
        <f>SUBTOTAL(9,C52:C52)</f>
        <v>179.6</v>
      </c>
      <c r="D53" s="44"/>
      <c r="E53" s="44">
        <f>SUBTOTAL(9,E52:E52)</f>
        <v>1</v>
      </c>
    </row>
    <row r="54" spans="1:5" s="49" customFormat="1" ht="15.75" outlineLevel="2" thickBot="1">
      <c r="A54" s="48" t="s">
        <v>75</v>
      </c>
      <c r="B54" s="48" t="s">
        <v>75</v>
      </c>
      <c r="C54" s="48">
        <v>798.92</v>
      </c>
      <c r="D54" s="48" t="s">
        <v>5</v>
      </c>
      <c r="E54" s="48">
        <v>10512</v>
      </c>
    </row>
    <row r="55" spans="1:5" ht="15.75" outlineLevel="1" thickBot="1">
      <c r="A55" s="45" t="s">
        <v>74</v>
      </c>
      <c r="B55" s="44"/>
      <c r="C55" s="44">
        <f>SUBTOTAL(9,C54:C54)</f>
        <v>798.92</v>
      </c>
      <c r="D55" s="44"/>
      <c r="E55" s="44">
        <f>SUBTOTAL(9,E54:E54)</f>
        <v>10512</v>
      </c>
    </row>
    <row r="56" spans="1:5" s="49" customFormat="1" ht="15.75" outlineLevel="2" thickBot="1">
      <c r="A56" s="48" t="s">
        <v>73</v>
      </c>
      <c r="B56" s="48" t="s">
        <v>72</v>
      </c>
      <c r="C56" s="48">
        <v>840.96</v>
      </c>
      <c r="D56" s="48" t="s">
        <v>5</v>
      </c>
      <c r="E56" s="48">
        <v>10512</v>
      </c>
    </row>
    <row r="57" spans="1:5" ht="15.75" outlineLevel="1" thickBot="1">
      <c r="A57" s="45" t="s">
        <v>71</v>
      </c>
      <c r="B57" s="44"/>
      <c r="C57" s="44">
        <f>SUBTOTAL(9,C56:C56)</f>
        <v>840.96</v>
      </c>
      <c r="D57" s="44"/>
      <c r="E57" s="44">
        <f>SUBTOTAL(9,E56:E56)</f>
        <v>10512</v>
      </c>
    </row>
    <row r="58" spans="1:5" s="49" customFormat="1" ht="15.75" outlineLevel="2" thickBot="1">
      <c r="A58" s="48" t="s">
        <v>32</v>
      </c>
      <c r="B58" s="48" t="s">
        <v>33</v>
      </c>
      <c r="C58" s="48">
        <v>1471.68</v>
      </c>
      <c r="D58" s="48" t="s">
        <v>5</v>
      </c>
      <c r="E58" s="48">
        <v>10512</v>
      </c>
    </row>
    <row r="59" spans="1:5" ht="15.75" outlineLevel="1" thickBot="1">
      <c r="A59" s="45" t="s">
        <v>70</v>
      </c>
      <c r="B59" s="44"/>
      <c r="C59" s="44">
        <f>SUBTOTAL(9,C58:C58)</f>
        <v>1471.68</v>
      </c>
      <c r="D59" s="44"/>
      <c r="E59" s="44">
        <f>SUBTOTAL(9,E58:E58)</f>
        <v>10512</v>
      </c>
    </row>
    <row r="60" spans="1:5" s="49" customFormat="1" ht="15.75" outlineLevel="2" thickBot="1">
      <c r="A60" s="48" t="s">
        <v>69</v>
      </c>
      <c r="B60" s="48" t="s">
        <v>68</v>
      </c>
      <c r="C60" s="48">
        <v>4099.68</v>
      </c>
      <c r="D60" s="48" t="s">
        <v>5</v>
      </c>
      <c r="E60" s="48">
        <v>10512</v>
      </c>
    </row>
    <row r="61" spans="1:5" ht="15.75" outlineLevel="1" thickBot="1">
      <c r="A61" s="45" t="s">
        <v>67</v>
      </c>
      <c r="B61" s="44"/>
      <c r="C61" s="44">
        <f>SUBTOTAL(9,C60:C60)</f>
        <v>4099.68</v>
      </c>
      <c r="D61" s="44"/>
      <c r="E61" s="44">
        <f>SUBTOTAL(9,E60:E60)</f>
        <v>10512</v>
      </c>
    </row>
    <row r="62" spans="1:5" s="49" customFormat="1" ht="15.75" outlineLevel="2" thickBot="1">
      <c r="A62" s="48" t="s">
        <v>66</v>
      </c>
      <c r="B62" s="48" t="s">
        <v>66</v>
      </c>
      <c r="C62" s="48">
        <v>1456.55</v>
      </c>
      <c r="D62" s="48" t="s">
        <v>6</v>
      </c>
      <c r="E62" s="48">
        <v>0.5</v>
      </c>
    </row>
    <row r="63" spans="1:5" ht="15.75" outlineLevel="1" thickBot="1">
      <c r="A63" s="45" t="s">
        <v>65</v>
      </c>
      <c r="B63" s="44"/>
      <c r="C63" s="44">
        <f>SUBTOTAL(9,C62:C62)</f>
        <v>1456.55</v>
      </c>
      <c r="D63" s="44"/>
      <c r="E63" s="44">
        <f>SUBTOTAL(9,E62:E62)</f>
        <v>0.5</v>
      </c>
    </row>
    <row r="64" spans="1:5" s="49" customFormat="1" ht="15.75" outlineLevel="2" thickBot="1">
      <c r="A64" s="48" t="s">
        <v>64</v>
      </c>
      <c r="B64" s="48" t="s">
        <v>64</v>
      </c>
      <c r="C64" s="48">
        <v>891.94</v>
      </c>
      <c r="D64" s="48" t="s">
        <v>7</v>
      </c>
      <c r="E64" s="48">
        <v>23</v>
      </c>
    </row>
    <row r="65" spans="1:5" ht="15.75" outlineLevel="1" thickBot="1">
      <c r="A65" s="45" t="s">
        <v>63</v>
      </c>
      <c r="B65" s="44"/>
      <c r="C65" s="44">
        <f>SUBTOTAL(9,C64:C64)</f>
        <v>891.94</v>
      </c>
      <c r="D65" s="44"/>
      <c r="E65" s="44">
        <f>SUBTOTAL(9,E64:E64)</f>
        <v>23</v>
      </c>
    </row>
    <row r="66" spans="1:5" s="49" customFormat="1" ht="15.75" outlineLevel="2" thickBot="1">
      <c r="A66" s="48" t="s">
        <v>62</v>
      </c>
      <c r="B66" s="48" t="s">
        <v>61</v>
      </c>
      <c r="C66" s="48">
        <v>887.24</v>
      </c>
      <c r="D66" s="48" t="s">
        <v>31</v>
      </c>
      <c r="E66" s="48">
        <v>1</v>
      </c>
    </row>
    <row r="67" spans="1:5" ht="15.75" outlineLevel="1" thickBot="1">
      <c r="A67" s="45" t="s">
        <v>60</v>
      </c>
      <c r="B67" s="44"/>
      <c r="C67" s="44">
        <f>SUBTOTAL(9,C66:C66)</f>
        <v>887.24</v>
      </c>
      <c r="D67" s="44"/>
      <c r="E67" s="44">
        <f>SUBTOTAL(9,E66:E66)</f>
        <v>1</v>
      </c>
    </row>
    <row r="68" spans="1:5" s="49" customFormat="1" ht="15.75" outlineLevel="2" thickBot="1">
      <c r="A68" s="48" t="s">
        <v>59</v>
      </c>
      <c r="B68" s="48" t="s">
        <v>59</v>
      </c>
      <c r="C68" s="48">
        <v>270.14</v>
      </c>
      <c r="D68" s="48" t="s">
        <v>58</v>
      </c>
      <c r="E68" s="48">
        <v>1</v>
      </c>
    </row>
    <row r="69" spans="1:5" ht="15.75" outlineLevel="1" thickBot="1">
      <c r="A69" s="45" t="s">
        <v>57</v>
      </c>
      <c r="B69" s="44"/>
      <c r="C69" s="44">
        <f>SUBTOTAL(9,C68:C68)</f>
        <v>270.14</v>
      </c>
      <c r="D69" s="44"/>
      <c r="E69" s="44">
        <f>SUBTOTAL(9,E68:E68)</f>
        <v>1</v>
      </c>
    </row>
    <row r="70" spans="1:5" s="49" customFormat="1" ht="15.75" outlineLevel="2" thickBot="1">
      <c r="A70" s="48" t="s">
        <v>56</v>
      </c>
      <c r="B70" s="48" t="s">
        <v>56</v>
      </c>
      <c r="C70" s="48">
        <v>154.88</v>
      </c>
      <c r="D70" s="48" t="s">
        <v>6</v>
      </c>
      <c r="E70" s="48">
        <v>1</v>
      </c>
    </row>
    <row r="71" spans="1:5" ht="15.75" outlineLevel="1" thickBot="1">
      <c r="A71" s="45" t="s">
        <v>55</v>
      </c>
      <c r="B71" s="44"/>
      <c r="C71" s="44">
        <f>SUBTOTAL(9,C70:C70)</f>
        <v>154.88</v>
      </c>
      <c r="D71" s="44"/>
      <c r="E71" s="44">
        <f>SUBTOTAL(9,E70:E70)</f>
        <v>1</v>
      </c>
    </row>
    <row r="72" spans="1:5" s="49" customFormat="1" ht="15.75" outlineLevel="2" thickBot="1">
      <c r="A72" s="48" t="s">
        <v>54</v>
      </c>
      <c r="B72" s="48" t="s">
        <v>54</v>
      </c>
      <c r="C72" s="48">
        <v>932.54</v>
      </c>
      <c r="D72" s="48" t="s">
        <v>53</v>
      </c>
      <c r="E72" s="48">
        <v>1</v>
      </c>
    </row>
    <row r="73" spans="1:5" ht="15.75" outlineLevel="1" thickBot="1">
      <c r="A73" s="45" t="s">
        <v>52</v>
      </c>
      <c r="B73" s="44"/>
      <c r="C73" s="44">
        <f>SUBTOTAL(9,C72:C72)</f>
        <v>932.54</v>
      </c>
      <c r="D73" s="44"/>
      <c r="E73" s="44">
        <f>SUBTOTAL(9,E72:E72)</f>
        <v>1</v>
      </c>
    </row>
    <row r="74" spans="1:5" s="49" customFormat="1" ht="15.75" outlineLevel="2" thickBot="1">
      <c r="A74" s="48" t="s">
        <v>40</v>
      </c>
      <c r="B74" s="48" t="s">
        <v>40</v>
      </c>
      <c r="C74" s="48">
        <v>9970.5</v>
      </c>
      <c r="D74" s="48" t="s">
        <v>7</v>
      </c>
      <c r="E74" s="48">
        <v>50</v>
      </c>
    </row>
    <row r="75" spans="1:5" ht="15.75" outlineLevel="1" thickBot="1">
      <c r="A75" s="45" t="s">
        <v>51</v>
      </c>
      <c r="B75" s="44"/>
      <c r="C75" s="44">
        <f>SUBTOTAL(9,C74:C74)</f>
        <v>9970.5</v>
      </c>
      <c r="D75" s="44"/>
      <c r="E75" s="44">
        <f>SUBTOTAL(9,E74:E74)</f>
        <v>50</v>
      </c>
    </row>
    <row r="76" spans="1:5" s="49" customFormat="1" ht="15.75" outlineLevel="2" thickBot="1">
      <c r="A76" s="48" t="s">
        <v>41</v>
      </c>
      <c r="B76" s="48" t="s">
        <v>41</v>
      </c>
      <c r="C76" s="48">
        <v>14991.24</v>
      </c>
      <c r="D76" s="48" t="s">
        <v>7</v>
      </c>
      <c r="E76" s="48">
        <v>53.5</v>
      </c>
    </row>
    <row r="77" spans="1:5" ht="15.75" outlineLevel="1" thickBot="1">
      <c r="A77" s="45" t="s">
        <v>50</v>
      </c>
      <c r="B77" s="44"/>
      <c r="C77" s="44">
        <f>SUBTOTAL(9,C76:C76)</f>
        <v>14991.24</v>
      </c>
      <c r="D77" s="44"/>
      <c r="E77" s="44">
        <f>SUBTOTAL(9,E76:E76)</f>
        <v>53.5</v>
      </c>
    </row>
    <row r="78" spans="1:5" s="49" customFormat="1" ht="15.75" outlineLevel="2" thickBot="1">
      <c r="A78" s="48" t="s">
        <v>49</v>
      </c>
      <c r="B78" s="48" t="s">
        <v>49</v>
      </c>
      <c r="C78" s="48">
        <v>447.87</v>
      </c>
      <c r="D78" s="48" t="s">
        <v>6</v>
      </c>
      <c r="E78" s="48">
        <v>1</v>
      </c>
    </row>
    <row r="79" spans="1:5" ht="15.75" outlineLevel="1" thickBot="1">
      <c r="A79" s="45" t="s">
        <v>48</v>
      </c>
      <c r="B79" s="44"/>
      <c r="C79" s="44">
        <f>SUBTOTAL(9,C78:C78)</f>
        <v>447.87</v>
      </c>
      <c r="D79" s="44"/>
      <c r="E79" s="44">
        <f>SUBTOTAL(9,E78:E78)</f>
        <v>1</v>
      </c>
    </row>
    <row r="80" spans="1:5" s="49" customFormat="1" ht="15.75" outlineLevel="2" thickBot="1">
      <c r="A80" s="48" t="s">
        <v>47</v>
      </c>
      <c r="B80" s="48" t="s">
        <v>47</v>
      </c>
      <c r="C80" s="48">
        <v>818.64</v>
      </c>
      <c r="D80" s="48" t="s">
        <v>7</v>
      </c>
      <c r="E80" s="48">
        <v>1</v>
      </c>
    </row>
    <row r="81" spans="1:5" ht="15.75" outlineLevel="1" thickBot="1">
      <c r="A81" s="45" t="s">
        <v>46</v>
      </c>
      <c r="B81" s="44"/>
      <c r="C81" s="44">
        <f>SUBTOTAL(9,C80:C80)</f>
        <v>818.64</v>
      </c>
      <c r="D81" s="44"/>
      <c r="E81" s="44">
        <f>SUBTOTAL(9,E80:E80)</f>
        <v>1</v>
      </c>
    </row>
    <row r="82" spans="1:5" s="49" customFormat="1" ht="15.75" outlineLevel="2" thickBot="1">
      <c r="A82" s="48" t="s">
        <v>45</v>
      </c>
      <c r="B82" s="48" t="s">
        <v>44</v>
      </c>
      <c r="C82" s="48">
        <v>1195.3499999999999</v>
      </c>
      <c r="D82" s="48" t="s">
        <v>7</v>
      </c>
      <c r="E82" s="48">
        <v>1</v>
      </c>
    </row>
    <row r="83" spans="1:5" ht="15.75" outlineLevel="1" thickBot="1">
      <c r="A83" s="45" t="s">
        <v>43</v>
      </c>
      <c r="B83" s="44"/>
      <c r="C83" s="44">
        <f>SUBTOTAL(9,C82:C82)</f>
        <v>1195.3499999999999</v>
      </c>
      <c r="D83" s="44"/>
      <c r="E83" s="44">
        <f>SUBTOTAL(9,E82:E82)</f>
        <v>1</v>
      </c>
    </row>
    <row r="84" spans="1:5" ht="15.75" thickBot="1">
      <c r="A84" s="45" t="s">
        <v>42</v>
      </c>
      <c r="B84" s="44"/>
      <c r="C84" s="44">
        <f>SUBTOTAL(9,C6:C82)</f>
        <v>278893.51</v>
      </c>
      <c r="D84" s="44"/>
      <c r="E84" s="44">
        <f>SUBTOTAL(9,E6:E82)</f>
        <v>191494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2019-01-30T00:50:42Z</cp:lastPrinted>
  <dcterms:created xsi:type="dcterms:W3CDTF">2016-03-18T02:51:51Z</dcterms:created>
  <dcterms:modified xsi:type="dcterms:W3CDTF">2019-02-28T02:34:29Z</dcterms:modified>
</cp:coreProperties>
</file>