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Лист1!$A$1:$E$72</definedName>
  </definedNames>
  <calcPr calcId="124519" refMode="R1C1"/>
</workbook>
</file>

<file path=xl/calcChain.xml><?xml version="1.0" encoding="utf-8"?>
<calcChain xmlns="http://schemas.openxmlformats.org/spreadsheetml/2006/main">
  <c r="C72" i="1"/>
  <c r="C71"/>
  <c r="C70"/>
  <c r="C69"/>
  <c r="C11"/>
  <c r="C8"/>
  <c r="C60"/>
  <c r="C35"/>
  <c r="C29"/>
  <c r="C19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5"/>
  <c r="E85"/>
  <c r="C57" i="1"/>
  <c r="C54"/>
  <c r="C51"/>
  <c r="C22"/>
  <c r="C16"/>
  <c r="C13"/>
  <c r="C10"/>
  <c r="C75" l="1"/>
  <c r="C68"/>
  <c r="B49" l="1"/>
  <c r="C9" l="1"/>
  <c r="C67" l="1"/>
  <c r="B60" l="1"/>
  <c r="B51"/>
  <c r="B68" l="1"/>
  <c r="B67" s="1"/>
  <c r="B57"/>
  <c r="B54"/>
  <c r="B53"/>
  <c r="B50"/>
  <c r="B19"/>
  <c r="B16"/>
  <c r="B13"/>
  <c r="B69" l="1"/>
</calcChain>
</file>

<file path=xl/sharedStrings.xml><?xml version="1.0" encoding="utf-8"?>
<sst xmlns="http://schemas.openxmlformats.org/spreadsheetml/2006/main" count="334" uniqueCount="142">
  <si>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</si>
  <si>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</si>
  <si>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</si>
  <si>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</si>
  <si>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</si>
  <si>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</si>
  <si>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</si>
  <si>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</si>
  <si>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</si>
  <si>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</si>
  <si>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</si>
  <si>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</si>
  <si>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</si>
  <si>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</si>
  <si>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</si>
  <si>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</si>
  <si>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</si>
  <si>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</si>
  <si>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</si>
  <si>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</si>
  <si>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</si>
  <si>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</si>
  <si>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</si>
  <si>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</si>
  <si>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</si>
  <si>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</si>
  <si>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</si>
  <si>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</si>
  <si>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</si>
  <si>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Шевченко, д. 19</t>
  </si>
  <si>
    <t>Чел.</t>
  </si>
  <si>
    <t>м2</t>
  </si>
  <si>
    <t>Дератизация</t>
  </si>
  <si>
    <t>Закрытие и открытие стояков</t>
  </si>
  <si>
    <t>1 стояк</t>
  </si>
  <si>
    <t>м</t>
  </si>
  <si>
    <t>Очистка канализационной сети</t>
  </si>
  <si>
    <t>Прочистка вентиляции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</si>
  <si>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</si>
  <si>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</si>
  <si>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шт</t>
  </si>
  <si>
    <t>Смена вентиля до д.32</t>
  </si>
  <si>
    <t>Смена вентиля, д. 20 мм</t>
  </si>
  <si>
    <t>1м</t>
  </si>
  <si>
    <t>Устранение свищей хомутами</t>
  </si>
  <si>
    <t>замена эл. лампочки накаливания</t>
  </si>
  <si>
    <t>замена эл.выключателя</t>
  </si>
  <si>
    <t>замена электро-патрона</t>
  </si>
  <si>
    <t>сброс воздуха с системы отопления</t>
  </si>
  <si>
    <t>период: 01.01.2018-04.10.2018</t>
  </si>
  <si>
    <t>Сальдо начальное на 01.01.2018 г.</t>
  </si>
  <si>
    <t>Всего начислено за период с 01.01.2018 г. по 04.10.2018 г.</t>
  </si>
  <si>
    <t>Всего оплачено за период с 01.01.2018 г. по 04.10.2018 г.</t>
  </si>
  <si>
    <t>Дебиторская задолженность (переплата) на 04.10.2018 г.</t>
  </si>
  <si>
    <t>Всего доходов по дому за период с 01.01.2018 г. по 04.10.2018 г.</t>
  </si>
  <si>
    <t>Общий итог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</si>
  <si>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</si>
  <si>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</si>
  <si>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</si>
  <si>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покос травы с исп.бензинового триммера с исп.лески Итог</t>
  </si>
  <si>
    <t>покос травы с исп.бензинового триммера с исп.лески</t>
  </si>
  <si>
    <t>замена электро-патрона Итог</t>
  </si>
  <si>
    <t>замена эл.выключателя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</si>
  <si>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</si>
  <si>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</si>
  <si>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</si>
  <si>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</si>
  <si>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</si>
  <si>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</si>
  <si>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</si>
  <si>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</si>
  <si>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</si>
  <si>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</si>
  <si>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</si>
  <si>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</si>
  <si>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</si>
  <si>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</si>
  <si>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</si>
  <si>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</si>
  <si>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</si>
  <si>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</si>
  <si>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</si>
  <si>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</si>
  <si>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</si>
  <si>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</si>
  <si>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</si>
  <si>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</si>
  <si>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</si>
  <si>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</si>
  <si>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</si>
  <si>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</si>
  <si>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</si>
  <si>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</si>
  <si>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</si>
  <si>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</si>
  <si>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отопления ППР д. 25 (с прим. сварочных работ) Итог</t>
  </si>
  <si>
    <t>Смена труб отопления ППР д. 25 (с прим. сварочных</t>
  </si>
  <si>
    <t>Смена труб отопления ППР д. 25 (с прим. сварочных работ)</t>
  </si>
  <si>
    <t>Смена труб канализации д. 100 Итог</t>
  </si>
  <si>
    <t>Смена труб канализации д. 100</t>
  </si>
  <si>
    <t>Смена труб ГВС д.32 Итог</t>
  </si>
  <si>
    <t>Смена труб ГВС д.32</t>
  </si>
  <si>
    <t>Смена вентиля, д. 20 мм Итог</t>
  </si>
  <si>
    <t>Смена вентиля до д.32 Итог</t>
  </si>
  <si>
    <t>Ремонт шиферной кровли Итог</t>
  </si>
  <si>
    <t>Ремонт шиферной кровли</t>
  </si>
  <si>
    <t>Ремонт межпанельных швов монтажной пеной, велатермом с испол Итог</t>
  </si>
  <si>
    <t>Ремонт вентилей д.20-32 Итог</t>
  </si>
  <si>
    <t>Ремонт вентилей д.20-32</t>
  </si>
  <si>
    <t>Рассада цветов Итог</t>
  </si>
  <si>
    <t>Рассада цветов</t>
  </si>
  <si>
    <t>Прочистка труб ХВС Итог</t>
  </si>
  <si>
    <t>Прочистка труб ХВС</t>
  </si>
  <si>
    <t>Прочистка вентиляции Итог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</si>
  <si>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</si>
  <si>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</si>
  <si>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</si>
  <si>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</si>
  <si>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</si>
  <si>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</si>
  <si>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</si>
  <si>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</si>
  <si>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</si>
  <si>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</si>
  <si>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</si>
  <si>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</si>
  <si>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</si>
  <si>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</si>
  <si>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</si>
  <si>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</si>
  <si>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</si>
  <si>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</si>
  <si>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</si>
  <si>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</si>
  <si>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</si>
  <si>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</si>
  <si>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ШЕВЧЕНКО ул. д.19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</si>
  <si>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</si>
  <si>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16. Всего расходов по дому за период с 01.01.2018 г. по 04.10.2018 г.</t>
  </si>
  <si>
    <t>17. Всего расходов по дому с НДС за период с 01.01.2018 г. по 04.10.2018 г.</t>
  </si>
  <si>
    <t>18. Конечное сальдо по дому на 04.10.2018 г.</t>
  </si>
  <si>
    <t>19. Конечное сальдо с учетом дебиторской задолженности (переплаты) на 04.10.2018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</si>
</sst>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2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0" fillId="3" borderId="6" xfId="0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topLeftCell="A55" workbookViewId="0">
      <selection activeCell="C73" sqref="C73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6" t="s">
        <v>7</v>
      </c>
      <c r="B1" s="36"/>
      <c r="C1" s="36"/>
      <c r="D1" s="36"/>
      <c r="E1" s="36"/>
    </row>
    <row r="2" spans="1:5" ht="17.25" customHeight="1">
      <c r="A2" s="27" t="s">
        <v>29</v>
      </c>
      <c r="B2" s="9" t="s">
        <v>5</v>
      </c>
      <c r="C2" s="38" t="s">
        <v>49</v>
      </c>
      <c r="D2" s="38"/>
      <c r="E2" s="38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20" t="s">
        <v>50</v>
      </c>
      <c r="B4" s="1"/>
      <c r="C4" s="4">
        <v>540433.43700000003</v>
      </c>
      <c r="D4" s="22" t="s">
        <v>26</v>
      </c>
      <c r="E4" s="8"/>
    </row>
    <row r="5" spans="1:5">
      <c r="A5" s="39" t="s">
        <v>28</v>
      </c>
      <c r="B5" s="40"/>
      <c r="C5" s="40"/>
      <c r="D5" s="40"/>
      <c r="E5" s="41"/>
    </row>
    <row r="6" spans="1:5" ht="28.5">
      <c r="A6" s="20" t="s">
        <v>51</v>
      </c>
      <c r="B6" s="1"/>
      <c r="C6" s="4">
        <v>755613.54</v>
      </c>
      <c r="D6" s="22" t="s">
        <v>26</v>
      </c>
      <c r="E6" s="8"/>
    </row>
    <row r="7" spans="1:5">
      <c r="A7" s="20" t="s">
        <v>52</v>
      </c>
      <c r="B7" s="1"/>
      <c r="C7" s="4">
        <v>853343.51</v>
      </c>
      <c r="D7" s="22" t="s">
        <v>26</v>
      </c>
      <c r="E7" s="8"/>
    </row>
    <row r="8" spans="1:5">
      <c r="A8" s="20" t="s">
        <v>53</v>
      </c>
      <c r="B8" s="1"/>
      <c r="C8" s="4">
        <f>C7-C6</f>
        <v>97729.969999999972</v>
      </c>
      <c r="D8" s="22" t="s">
        <v>26</v>
      </c>
      <c r="E8" s="8"/>
    </row>
    <row r="9" spans="1:5">
      <c r="A9" s="20" t="s">
        <v>8</v>
      </c>
      <c r="B9" s="1"/>
      <c r="C9" s="4">
        <f>C10</f>
        <v>16929.599999999999</v>
      </c>
      <c r="D9" s="22" t="s">
        <v>26</v>
      </c>
      <c r="E9" s="8"/>
    </row>
    <row r="10" spans="1:5">
      <c r="A10" s="20" t="s">
        <v>9</v>
      </c>
      <c r="B10" s="1"/>
      <c r="C10" s="23">
        <f>750*12+660.8*12</f>
        <v>16929.599999999999</v>
      </c>
      <c r="D10" s="22" t="s">
        <v>26</v>
      </c>
      <c r="E10" s="8"/>
    </row>
    <row r="11" spans="1:5" ht="28.5">
      <c r="A11" s="27" t="s">
        <v>54</v>
      </c>
      <c r="B11" s="9"/>
      <c r="C11" s="10">
        <f>C6+C9</f>
        <v>772543.14</v>
      </c>
      <c r="D11" s="22" t="s">
        <v>26</v>
      </c>
      <c r="E11" s="2"/>
    </row>
    <row r="12" spans="1:5">
      <c r="A12" s="37" t="s">
        <v>10</v>
      </c>
      <c r="B12" s="37"/>
      <c r="C12" s="37"/>
      <c r="D12" s="37"/>
      <c r="E12" s="37"/>
    </row>
    <row r="13" spans="1:5" ht="29.25" thickBot="1">
      <c r="A13" s="27" t="s">
        <v>11</v>
      </c>
      <c r="B13" s="9" t="e">
        <f>#REF!</f>
        <v>#REF!</v>
      </c>
      <c r="C13" s="10">
        <f>SUM(C14:C15)</f>
        <v>122210.51999999999</v>
      </c>
      <c r="D13" s="3"/>
      <c r="E13" s="2"/>
    </row>
    <row r="14" spans="1:5" s="34" customFormat="1" ht="15.75" outlineLevel="2" thickBot="1">
      <c r="A14" s="35" t="s">
        <v>81</v>
      </c>
      <c r="B14" s="35" t="s">
        <v>80</v>
      </c>
      <c r="C14" s="35">
        <v>44186.71</v>
      </c>
      <c r="D14" s="35" t="s">
        <v>31</v>
      </c>
      <c r="E14" s="35">
        <v>11567.2</v>
      </c>
    </row>
    <row r="15" spans="1:5" s="34" customFormat="1" ht="15.75" outlineLevel="2" thickBot="1">
      <c r="A15" s="35" t="s">
        <v>78</v>
      </c>
      <c r="B15" s="35" t="s">
        <v>77</v>
      </c>
      <c r="C15" s="35">
        <v>78023.81</v>
      </c>
      <c r="D15" s="35" t="s">
        <v>31</v>
      </c>
      <c r="E15" s="35">
        <v>21916.799999999999</v>
      </c>
    </row>
    <row r="16" spans="1:5" ht="29.25" thickBot="1">
      <c r="A16" s="27" t="s">
        <v>12</v>
      </c>
      <c r="B16" s="9" t="e">
        <f>#REF!</f>
        <v>#REF!</v>
      </c>
      <c r="C16" s="10">
        <f>SUM(C17:C18)</f>
        <v>45884.979999999996</v>
      </c>
      <c r="D16" s="3"/>
      <c r="E16" s="2"/>
    </row>
    <row r="17" spans="1:5" s="34" customFormat="1" ht="15.75" outlineLevel="2" thickBot="1">
      <c r="A17" s="35" t="s">
        <v>90</v>
      </c>
      <c r="B17" s="35" t="s">
        <v>90</v>
      </c>
      <c r="C17" s="35">
        <v>27177.599999999999</v>
      </c>
      <c r="D17" s="35" t="s">
        <v>31</v>
      </c>
      <c r="E17" s="35">
        <v>21917.4</v>
      </c>
    </row>
    <row r="18" spans="1:5" s="34" customFormat="1" ht="15.75" outlineLevel="2" thickBot="1">
      <c r="A18" s="35" t="s">
        <v>88</v>
      </c>
      <c r="B18" s="35" t="s">
        <v>88</v>
      </c>
      <c r="C18" s="35">
        <v>18707.38</v>
      </c>
      <c r="D18" s="35" t="s">
        <v>31</v>
      </c>
      <c r="E18" s="35">
        <v>11547.76</v>
      </c>
    </row>
    <row r="19" spans="1:5" ht="29.25" thickBot="1">
      <c r="A19" s="27" t="s">
        <v>13</v>
      </c>
      <c r="B19" s="11" t="e">
        <f>#REF!+#REF!</f>
        <v>#REF!</v>
      </c>
      <c r="C19" s="10">
        <f>SUM(C20:C21)</f>
        <v>67303.8</v>
      </c>
      <c r="D19" s="5"/>
      <c r="E19" s="2"/>
    </row>
    <row r="20" spans="1:5" s="34" customFormat="1" ht="15.75" outlineLevel="2" thickBot="1">
      <c r="A20" s="35" t="s">
        <v>131</v>
      </c>
      <c r="B20" s="35" t="s">
        <v>131</v>
      </c>
      <c r="C20" s="35">
        <v>44008.4</v>
      </c>
      <c r="D20" s="35" t="s">
        <v>30</v>
      </c>
      <c r="E20" s="35">
        <v>818</v>
      </c>
    </row>
    <row r="21" spans="1:5" s="34" customFormat="1" ht="15.75" outlineLevel="2" thickBot="1">
      <c r="A21" s="35" t="s">
        <v>129</v>
      </c>
      <c r="B21" s="35" t="s">
        <v>129</v>
      </c>
      <c r="C21" s="35">
        <v>23295.4</v>
      </c>
      <c r="D21" s="35" t="s">
        <v>30</v>
      </c>
      <c r="E21" s="35">
        <v>433</v>
      </c>
    </row>
    <row r="22" spans="1:5" ht="43.5" thickBot="1">
      <c r="A22" s="27" t="s">
        <v>14</v>
      </c>
      <c r="B22" s="9"/>
      <c r="C22" s="10">
        <f>SUM(C23:C28)</f>
        <v>12965.189999999999</v>
      </c>
      <c r="D22" s="3"/>
      <c r="E22" s="2"/>
    </row>
    <row r="23" spans="1:5" s="34" customFormat="1" ht="15.75" outlineLevel="2" thickBot="1">
      <c r="A23" s="35" t="s">
        <v>127</v>
      </c>
      <c r="B23" s="35" t="s">
        <v>127</v>
      </c>
      <c r="C23" s="35">
        <v>1753.4</v>
      </c>
      <c r="D23" s="35" t="s">
        <v>31</v>
      </c>
      <c r="E23" s="35">
        <v>21917.4</v>
      </c>
    </row>
    <row r="24" spans="1:5" s="34" customFormat="1" ht="15.75" outlineLevel="2" thickBot="1">
      <c r="A24" s="35" t="s">
        <v>125</v>
      </c>
      <c r="B24" s="35" t="s">
        <v>124</v>
      </c>
      <c r="C24" s="35">
        <v>1041.05</v>
      </c>
      <c r="D24" s="35" t="s">
        <v>31</v>
      </c>
      <c r="E24" s="35">
        <v>11567.2</v>
      </c>
    </row>
    <row r="25" spans="1:5" s="34" customFormat="1" ht="15.75" outlineLevel="2" thickBot="1">
      <c r="A25" s="35" t="s">
        <v>74</v>
      </c>
      <c r="B25" s="35" t="s">
        <v>74</v>
      </c>
      <c r="C25" s="35">
        <v>1665.72</v>
      </c>
      <c r="D25" s="35" t="s">
        <v>31</v>
      </c>
      <c r="E25" s="35">
        <v>21917.4</v>
      </c>
    </row>
    <row r="26" spans="1:5" s="34" customFormat="1" ht="15.75" outlineLevel="2" thickBot="1">
      <c r="A26" s="35" t="s">
        <v>72</v>
      </c>
      <c r="B26" s="35" t="s">
        <v>71</v>
      </c>
      <c r="C26" s="35">
        <v>925.37</v>
      </c>
      <c r="D26" s="35" t="s">
        <v>31</v>
      </c>
      <c r="E26" s="35">
        <v>11567.2</v>
      </c>
    </row>
    <row r="27" spans="1:5" s="34" customFormat="1" ht="15.75" outlineLevel="2" thickBot="1">
      <c r="A27" s="35" t="s">
        <v>69</v>
      </c>
      <c r="B27" s="35" t="s">
        <v>68</v>
      </c>
      <c r="C27" s="35">
        <v>3068.44</v>
      </c>
      <c r="D27" s="35" t="s">
        <v>31</v>
      </c>
      <c r="E27" s="35">
        <v>21917.4</v>
      </c>
    </row>
    <row r="28" spans="1:5" s="34" customFormat="1" ht="15.75" outlineLevel="2" thickBot="1">
      <c r="A28" s="35" t="s">
        <v>66</v>
      </c>
      <c r="B28" s="35" t="s">
        <v>65</v>
      </c>
      <c r="C28" s="35">
        <v>4511.21</v>
      </c>
      <c r="D28" s="35" t="s">
        <v>31</v>
      </c>
      <c r="E28" s="35">
        <v>11567.2</v>
      </c>
    </row>
    <row r="29" spans="1:5" ht="43.5" outlineLevel="1" thickBot="1">
      <c r="A29" s="27" t="s">
        <v>15</v>
      </c>
      <c r="B29" s="21"/>
      <c r="C29" s="10">
        <f>SUM(C30:C34)</f>
        <v>15764.11</v>
      </c>
      <c r="D29" s="21"/>
      <c r="E29" s="21"/>
    </row>
    <row r="30" spans="1:5" s="34" customFormat="1" ht="15.75" outlineLevel="2" thickBot="1">
      <c r="A30" s="35" t="s">
        <v>38</v>
      </c>
      <c r="B30" s="35" t="s">
        <v>39</v>
      </c>
      <c r="C30" s="35">
        <v>14172.3</v>
      </c>
      <c r="D30" s="35"/>
      <c r="E30" s="35">
        <v>18</v>
      </c>
    </row>
    <row r="31" spans="1:5" s="34" customFormat="1" ht="15.75" outlineLevel="2" thickBot="1">
      <c r="A31" s="35" t="s">
        <v>105</v>
      </c>
      <c r="B31" s="35" t="s">
        <v>105</v>
      </c>
      <c r="C31" s="35">
        <v>1095.26</v>
      </c>
      <c r="D31" s="35" t="s">
        <v>31</v>
      </c>
      <c r="E31" s="35">
        <v>4.8</v>
      </c>
    </row>
    <row r="32" spans="1:5" s="34" customFormat="1" ht="15.75" outlineLevel="2" thickBot="1">
      <c r="A32" s="35" t="s">
        <v>45</v>
      </c>
      <c r="B32" s="35" t="s">
        <v>45</v>
      </c>
      <c r="C32" s="35">
        <v>173.86</v>
      </c>
      <c r="D32" s="35" t="s">
        <v>40</v>
      </c>
      <c r="E32" s="35">
        <v>2</v>
      </c>
    </row>
    <row r="33" spans="1:5" s="34" customFormat="1" ht="15.75" outlineLevel="2" thickBot="1">
      <c r="A33" s="35" t="s">
        <v>46</v>
      </c>
      <c r="B33" s="35" t="s">
        <v>46</v>
      </c>
      <c r="C33" s="35">
        <v>178.84</v>
      </c>
      <c r="D33" s="35" t="s">
        <v>40</v>
      </c>
      <c r="E33" s="35">
        <v>1</v>
      </c>
    </row>
    <row r="34" spans="1:5" s="34" customFormat="1" ht="15.75" outlineLevel="2" thickBot="1">
      <c r="A34" s="35" t="s">
        <v>47</v>
      </c>
      <c r="B34" s="35" t="s">
        <v>47</v>
      </c>
      <c r="C34" s="35">
        <v>143.85</v>
      </c>
      <c r="D34" s="35" t="s">
        <v>40</v>
      </c>
      <c r="E34" s="35">
        <v>1</v>
      </c>
    </row>
    <row r="35" spans="1:5" s="24" customFormat="1" ht="52.5" customHeight="1" outlineLevel="2" thickBot="1">
      <c r="A35" s="27" t="s">
        <v>16</v>
      </c>
      <c r="B35" s="25"/>
      <c r="C35" s="26">
        <f>SUM(C36:C47)</f>
        <v>59743.7</v>
      </c>
      <c r="D35" s="25"/>
      <c r="E35" s="25"/>
    </row>
    <row r="36" spans="1:5" s="34" customFormat="1" ht="15.75" outlineLevel="2" thickBot="1">
      <c r="A36" s="35" t="s">
        <v>33</v>
      </c>
      <c r="B36" s="35" t="s">
        <v>33</v>
      </c>
      <c r="C36" s="35">
        <v>2428.08</v>
      </c>
      <c r="D36" s="35" t="s">
        <v>34</v>
      </c>
      <c r="E36" s="35">
        <v>3</v>
      </c>
    </row>
    <row r="37" spans="1:5" s="34" customFormat="1" ht="15.75" outlineLevel="2" thickBot="1">
      <c r="A37" s="35" t="s">
        <v>36</v>
      </c>
      <c r="B37" s="35" t="s">
        <v>36</v>
      </c>
      <c r="C37" s="35">
        <v>842.1</v>
      </c>
      <c r="D37" s="35" t="s">
        <v>35</v>
      </c>
      <c r="E37" s="35">
        <v>3</v>
      </c>
    </row>
    <row r="38" spans="1:5" s="34" customFormat="1" ht="15.75" outlineLevel="2" thickBot="1">
      <c r="A38" s="35" t="s">
        <v>112</v>
      </c>
      <c r="B38" s="35" t="s">
        <v>112</v>
      </c>
      <c r="C38" s="35">
        <v>1896.5</v>
      </c>
      <c r="D38" s="35" t="s">
        <v>35</v>
      </c>
      <c r="E38" s="35">
        <v>5</v>
      </c>
    </row>
    <row r="39" spans="1:5" s="34" customFormat="1" ht="15.75" outlineLevel="2" thickBot="1">
      <c r="A39" s="35" t="s">
        <v>108</v>
      </c>
      <c r="B39" s="35" t="s">
        <v>108</v>
      </c>
      <c r="C39" s="35">
        <v>383.63</v>
      </c>
      <c r="D39" s="35" t="s">
        <v>40</v>
      </c>
      <c r="E39" s="35">
        <v>1</v>
      </c>
    </row>
    <row r="40" spans="1:5" s="34" customFormat="1" ht="15.75" outlineLevel="2" thickBot="1">
      <c r="A40" s="35" t="s">
        <v>41</v>
      </c>
      <c r="B40" s="35" t="s">
        <v>41</v>
      </c>
      <c r="C40" s="35">
        <v>2082.2800000000002</v>
      </c>
      <c r="D40" s="35" t="s">
        <v>40</v>
      </c>
      <c r="E40" s="35">
        <v>1</v>
      </c>
    </row>
    <row r="41" spans="1:5" s="34" customFormat="1" ht="15.75" outlineLevel="2" thickBot="1">
      <c r="A41" s="35" t="s">
        <v>42</v>
      </c>
      <c r="B41" s="35" t="s">
        <v>42</v>
      </c>
      <c r="C41" s="35">
        <v>32621.3</v>
      </c>
      <c r="D41" s="35" t="s">
        <v>40</v>
      </c>
      <c r="E41" s="35">
        <v>17</v>
      </c>
    </row>
    <row r="42" spans="1:5" s="34" customFormat="1" ht="15.75" outlineLevel="2" thickBot="1">
      <c r="A42" s="35" t="s">
        <v>101</v>
      </c>
      <c r="B42" s="35" t="s">
        <v>101</v>
      </c>
      <c r="C42" s="35">
        <v>4472.3999999999996</v>
      </c>
      <c r="D42" s="35" t="s">
        <v>43</v>
      </c>
      <c r="E42" s="35">
        <v>3.5</v>
      </c>
    </row>
    <row r="43" spans="1:5" s="34" customFormat="1" ht="15.75" outlineLevel="2" thickBot="1">
      <c r="A43" s="35" t="s">
        <v>99</v>
      </c>
      <c r="B43" s="35" t="s">
        <v>99</v>
      </c>
      <c r="C43" s="35">
        <v>10418.18</v>
      </c>
      <c r="D43" s="35" t="s">
        <v>35</v>
      </c>
      <c r="E43" s="35">
        <v>9.5</v>
      </c>
    </row>
    <row r="44" spans="1:5" s="34" customFormat="1" ht="15.75" outlineLevel="2" thickBot="1">
      <c r="A44" s="35" t="s">
        <v>97</v>
      </c>
      <c r="B44" s="35" t="s">
        <v>96</v>
      </c>
      <c r="C44" s="35">
        <v>2375.44</v>
      </c>
      <c r="D44" s="35" t="s">
        <v>35</v>
      </c>
      <c r="E44" s="35">
        <v>2</v>
      </c>
    </row>
    <row r="45" spans="1:5" s="34" customFormat="1" ht="15.75" outlineLevel="2" thickBot="1">
      <c r="A45" s="35" t="s">
        <v>44</v>
      </c>
      <c r="B45" s="35" t="s">
        <v>44</v>
      </c>
      <c r="C45" s="35">
        <v>359.2</v>
      </c>
      <c r="D45" s="35" t="s">
        <v>40</v>
      </c>
      <c r="E45" s="35">
        <v>2</v>
      </c>
    </row>
    <row r="46" spans="1:5" s="34" customFormat="1" ht="15.75" outlineLevel="2" thickBot="1">
      <c r="A46" s="35" t="s">
        <v>48</v>
      </c>
      <c r="B46" s="35" t="s">
        <v>48</v>
      </c>
      <c r="C46" s="35">
        <v>1243.06</v>
      </c>
      <c r="D46" s="35" t="s">
        <v>34</v>
      </c>
      <c r="E46" s="35">
        <v>2</v>
      </c>
    </row>
    <row r="47" spans="1:5" s="34" customFormat="1" ht="15.75" outlineLevel="2" thickBot="1">
      <c r="A47" s="35" t="s">
        <v>57</v>
      </c>
      <c r="B47" s="35" t="s">
        <v>57</v>
      </c>
      <c r="C47" s="35">
        <v>621.53</v>
      </c>
      <c r="D47" s="35" t="s">
        <v>34</v>
      </c>
      <c r="E47" s="35">
        <v>1</v>
      </c>
    </row>
    <row r="48" spans="1:5" s="24" customFormat="1" ht="28.5" outlineLevel="2">
      <c r="A48" s="27" t="s">
        <v>17</v>
      </c>
      <c r="B48" s="25"/>
      <c r="C48" s="26"/>
      <c r="D48" s="25"/>
      <c r="E48" s="25"/>
    </row>
    <row r="49" spans="1:5" ht="28.5">
      <c r="A49" s="27" t="s">
        <v>18</v>
      </c>
      <c r="B49" s="9" t="e">
        <f>SUM(#REF!)</f>
        <v>#REF!</v>
      </c>
      <c r="C49" s="10">
        <v>0</v>
      </c>
      <c r="D49" s="3"/>
      <c r="E49" s="2"/>
    </row>
    <row r="50" spans="1:5" ht="28.5">
      <c r="A50" s="27" t="s">
        <v>19</v>
      </c>
      <c r="B50" s="9" t="e">
        <f>#REF!</f>
        <v>#REF!</v>
      </c>
      <c r="C50" s="10">
        <v>0</v>
      </c>
      <c r="D50" s="3"/>
      <c r="E50" s="2"/>
    </row>
    <row r="51" spans="1:5" ht="29.25" thickBot="1">
      <c r="A51" s="27" t="s">
        <v>20</v>
      </c>
      <c r="B51" s="9" t="e">
        <f>#REF!+#REF!</f>
        <v>#REF!</v>
      </c>
      <c r="C51" s="10">
        <f>C52</f>
        <v>625.55999999999995</v>
      </c>
      <c r="D51" s="3"/>
      <c r="E51" s="2"/>
    </row>
    <row r="52" spans="1:5" s="34" customFormat="1" ht="15.75" outlineLevel="2" thickBot="1">
      <c r="A52" s="35" t="s">
        <v>37</v>
      </c>
      <c r="B52" s="35" t="s">
        <v>37</v>
      </c>
      <c r="C52" s="35">
        <v>625.55999999999995</v>
      </c>
      <c r="D52" s="35" t="s">
        <v>35</v>
      </c>
      <c r="E52" s="35">
        <v>2</v>
      </c>
    </row>
    <row r="53" spans="1:5" ht="28.5">
      <c r="A53" s="27" t="s">
        <v>21</v>
      </c>
      <c r="B53" s="9" t="e">
        <f>#REF!</f>
        <v>#REF!</v>
      </c>
      <c r="C53" s="10">
        <v>0</v>
      </c>
      <c r="D53" s="3"/>
      <c r="E53" s="2"/>
    </row>
    <row r="54" spans="1:5" ht="29.25" thickBot="1">
      <c r="A54" s="27" t="s">
        <v>22</v>
      </c>
      <c r="B54" s="9" t="e">
        <f>#REF!+#REF!</f>
        <v>#REF!</v>
      </c>
      <c r="C54" s="10">
        <f>SUM(C55:C56)</f>
        <v>18232.34</v>
      </c>
      <c r="D54" s="3"/>
      <c r="E54" s="2"/>
    </row>
    <row r="55" spans="1:5" s="34" customFormat="1" ht="15.75" outlineLevel="2" thickBot="1">
      <c r="A55" s="35" t="s">
        <v>94</v>
      </c>
      <c r="B55" s="35" t="s">
        <v>94</v>
      </c>
      <c r="C55" s="35">
        <v>10366.65</v>
      </c>
      <c r="D55" s="35" t="s">
        <v>31</v>
      </c>
      <c r="E55" s="35">
        <v>21916.799999999999</v>
      </c>
    </row>
    <row r="56" spans="1:5" s="34" customFormat="1" ht="15.75" outlineLevel="2" thickBot="1">
      <c r="A56" s="35" t="s">
        <v>92</v>
      </c>
      <c r="B56" s="35" t="s">
        <v>92</v>
      </c>
      <c r="C56" s="35">
        <v>7865.69</v>
      </c>
      <c r="D56" s="35" t="s">
        <v>31</v>
      </c>
      <c r="E56" s="35">
        <v>11567.2</v>
      </c>
    </row>
    <row r="57" spans="1:5" ht="43.5" thickBot="1">
      <c r="A57" s="27" t="s">
        <v>23</v>
      </c>
      <c r="B57" s="9" t="e">
        <f>#REF!</f>
        <v>#REF!</v>
      </c>
      <c r="C57" s="10">
        <f>SUM(C58:C59)</f>
        <v>4043.5199999999995</v>
      </c>
      <c r="D57" s="3"/>
      <c r="E57" s="2"/>
    </row>
    <row r="58" spans="1:5" s="34" customFormat="1" ht="15.75" outlineLevel="2" thickBot="1">
      <c r="A58" s="35" t="s">
        <v>32</v>
      </c>
      <c r="B58" s="35" t="s">
        <v>32</v>
      </c>
      <c r="C58" s="35">
        <v>1347.84</v>
      </c>
      <c r="D58" s="35" t="s">
        <v>31</v>
      </c>
      <c r="E58" s="35">
        <v>936</v>
      </c>
    </row>
    <row r="59" spans="1:5" s="34" customFormat="1" ht="15.75" outlineLevel="2" thickBot="1">
      <c r="A59" s="35" t="s">
        <v>32</v>
      </c>
      <c r="B59" s="35" t="s">
        <v>32</v>
      </c>
      <c r="C59" s="35">
        <v>2695.68</v>
      </c>
      <c r="D59" s="35" t="s">
        <v>31</v>
      </c>
      <c r="E59" s="35">
        <v>1872</v>
      </c>
    </row>
    <row r="60" spans="1:5" ht="57.75" thickBot="1">
      <c r="A60" s="27" t="s">
        <v>24</v>
      </c>
      <c r="B60" s="9" t="e">
        <f>SUM(#REF!)</f>
        <v>#REF!</v>
      </c>
      <c r="C60" s="10">
        <f>SUM(C61:C66)</f>
        <v>92447.830000000016</v>
      </c>
      <c r="D60" s="3"/>
      <c r="E60" s="2"/>
    </row>
    <row r="61" spans="1:5" s="34" customFormat="1" ht="15.75" outlineLevel="2" thickBot="1">
      <c r="A61" s="35" t="s">
        <v>120</v>
      </c>
      <c r="B61" s="35" t="s">
        <v>119</v>
      </c>
      <c r="C61" s="35">
        <v>372.59</v>
      </c>
      <c r="D61" s="35" t="s">
        <v>31</v>
      </c>
      <c r="E61" s="35">
        <v>21916.799999999999</v>
      </c>
    </row>
    <row r="62" spans="1:5" s="34" customFormat="1" ht="15.75" outlineLevel="2" thickBot="1">
      <c r="A62" s="35" t="s">
        <v>117</v>
      </c>
      <c r="B62" s="35" t="s">
        <v>116</v>
      </c>
      <c r="C62" s="35">
        <v>196.64</v>
      </c>
      <c r="D62" s="35" t="s">
        <v>31</v>
      </c>
      <c r="E62" s="35">
        <v>11567.2</v>
      </c>
    </row>
    <row r="63" spans="1:5" s="34" customFormat="1" ht="15.75" outlineLevel="2" thickBot="1">
      <c r="A63" s="35" t="s">
        <v>110</v>
      </c>
      <c r="B63" s="35" t="s">
        <v>110</v>
      </c>
      <c r="C63" s="35">
        <v>960</v>
      </c>
      <c r="D63" s="35" t="s">
        <v>40</v>
      </c>
      <c r="E63" s="35">
        <v>24</v>
      </c>
    </row>
    <row r="64" spans="1:5" s="34" customFormat="1" ht="15.75" outlineLevel="2" thickBot="1">
      <c r="A64" s="35" t="s">
        <v>86</v>
      </c>
      <c r="B64" s="35" t="s">
        <v>85</v>
      </c>
      <c r="C64" s="35">
        <v>61807.08</v>
      </c>
      <c r="D64" s="35" t="s">
        <v>31</v>
      </c>
      <c r="E64" s="35">
        <v>21917.4</v>
      </c>
    </row>
    <row r="65" spans="1:5" s="34" customFormat="1" ht="15.75" outlineLevel="2" thickBot="1">
      <c r="A65" s="35" t="s">
        <v>83</v>
      </c>
      <c r="B65" s="35" t="s">
        <v>83</v>
      </c>
      <c r="C65" s="35">
        <v>28753.919999999998</v>
      </c>
      <c r="D65" s="35" t="s">
        <v>31</v>
      </c>
      <c r="E65" s="35">
        <v>11547.76</v>
      </c>
    </row>
    <row r="66" spans="1:5" s="34" customFormat="1" ht="15.75" outlineLevel="2" thickBot="1">
      <c r="A66" s="35" t="s">
        <v>60</v>
      </c>
      <c r="B66" s="35" t="s">
        <v>60</v>
      </c>
      <c r="C66" s="35">
        <v>357.6</v>
      </c>
      <c r="D66" s="35" t="s">
        <v>31</v>
      </c>
      <c r="E66" s="35">
        <v>80</v>
      </c>
    </row>
    <row r="67" spans="1:5">
      <c r="A67" s="27" t="s">
        <v>25</v>
      </c>
      <c r="B67" s="9">
        <f>B68</f>
        <v>3813.5593220338983</v>
      </c>
      <c r="C67" s="10">
        <f>C68</f>
        <v>4500</v>
      </c>
      <c r="D67" s="3"/>
      <c r="E67" s="2"/>
    </row>
    <row r="68" spans="1:5" ht="45">
      <c r="A68" s="5" t="s">
        <v>6</v>
      </c>
      <c r="B68" s="11">
        <f>C68/1.18</f>
        <v>3813.5593220338983</v>
      </c>
      <c r="C68" s="12">
        <f>E68*12*5</f>
        <v>4500</v>
      </c>
      <c r="D68" s="5" t="s">
        <v>4</v>
      </c>
      <c r="E68" s="5">
        <v>75</v>
      </c>
    </row>
    <row r="69" spans="1:5" ht="28.5">
      <c r="A69" s="27" t="s">
        <v>138</v>
      </c>
      <c r="B69" s="13" t="e">
        <f>B13+B16+B19+#REF!+#REF!+#REF!+B49+B50+B51+B53+B54+B57+B60+B67</f>
        <v>#REF!</v>
      </c>
      <c r="C69" s="14">
        <f>C13+C16+C19+C22+C29+C35+C51+C53+C54+C57+C983+C60+C49+C48</f>
        <v>439221.55000000005</v>
      </c>
      <c r="D69" s="28" t="s">
        <v>26</v>
      </c>
      <c r="E69" s="2"/>
    </row>
    <row r="70" spans="1:5" ht="28.5">
      <c r="A70" s="27" t="s">
        <v>139</v>
      </c>
      <c r="B70" s="15"/>
      <c r="C70" s="10">
        <f>C69*1.18+C67</f>
        <v>522781.429</v>
      </c>
      <c r="D70" s="28" t="s">
        <v>26</v>
      </c>
      <c r="E70" s="2"/>
    </row>
    <row r="71" spans="1:5">
      <c r="A71" s="27" t="s">
        <v>140</v>
      </c>
      <c r="B71" s="15"/>
      <c r="C71" s="10">
        <f>C4+C6+C9-C70</f>
        <v>790195.14800000004</v>
      </c>
      <c r="D71" s="28" t="s">
        <v>26</v>
      </c>
      <c r="E71" s="2"/>
    </row>
    <row r="72" spans="1:5" ht="28.5">
      <c r="A72" s="27" t="s">
        <v>141</v>
      </c>
      <c r="B72" s="9"/>
      <c r="C72" s="10">
        <f>C71+C8</f>
        <v>887925.11800000002</v>
      </c>
      <c r="D72" s="28" t="s">
        <v>26</v>
      </c>
      <c r="E72" s="2"/>
    </row>
    <row r="75" spans="1:5">
      <c r="C75" s="16">
        <f>C13+C16+C19+C22+C29+C35+C51+C54+C57+C60+C49+C48</f>
        <v>439221.55000000005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5"/>
  <sheetViews>
    <sheetView topLeftCell="A64" workbookViewId="0">
      <selection activeCell="A79" activeCellId="5" sqref="A19:XFD19 A21:XFD21 A29:XFD29 A55:XFD55 A57:XFD57 A79:XFD79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137</v>
      </c>
    </row>
    <row r="3" spans="1:5">
      <c r="A3" t="s">
        <v>136</v>
      </c>
    </row>
    <row r="4" spans="1:5" ht="15.75" thickBot="1"/>
    <row r="5" spans="1:5" ht="15.75" thickBot="1">
      <c r="A5" s="32"/>
      <c r="B5" s="32" t="s">
        <v>135</v>
      </c>
      <c r="C5" s="32" t="s">
        <v>134</v>
      </c>
      <c r="D5" s="32" t="s">
        <v>133</v>
      </c>
      <c r="E5" s="32" t="s">
        <v>132</v>
      </c>
    </row>
    <row r="6" spans="1:5" s="34" customFormat="1" ht="15.75" outlineLevel="2" thickBot="1">
      <c r="A6" s="33" t="s">
        <v>131</v>
      </c>
      <c r="B6" s="33" t="s">
        <v>131</v>
      </c>
      <c r="C6" s="33">
        <v>44008.4</v>
      </c>
      <c r="D6" s="33" t="s">
        <v>30</v>
      </c>
      <c r="E6" s="33">
        <v>818</v>
      </c>
    </row>
    <row r="7" spans="1:5" ht="15.75" outlineLevel="1" thickBot="1">
      <c r="A7" s="31" t="s">
        <v>130</v>
      </c>
      <c r="B7" s="29"/>
      <c r="C7" s="29">
        <f>SUBTOTAL(9,C6:C6)</f>
        <v>44008.4</v>
      </c>
      <c r="D7" s="29"/>
      <c r="E7" s="29">
        <f>SUBTOTAL(9,E6:E6)</f>
        <v>818</v>
      </c>
    </row>
    <row r="8" spans="1:5" s="34" customFormat="1" ht="15.75" outlineLevel="2" thickBot="1">
      <c r="A8" s="33" t="s">
        <v>129</v>
      </c>
      <c r="B8" s="33" t="s">
        <v>129</v>
      </c>
      <c r="C8" s="33">
        <v>23295.4</v>
      </c>
      <c r="D8" s="33" t="s">
        <v>30</v>
      </c>
      <c r="E8" s="33">
        <v>433</v>
      </c>
    </row>
    <row r="9" spans="1:5" ht="15.75" outlineLevel="1" thickBot="1">
      <c r="A9" s="30" t="s">
        <v>128</v>
      </c>
      <c r="B9" s="29"/>
      <c r="C9" s="29">
        <f>SUBTOTAL(9,C8:C8)</f>
        <v>23295.4</v>
      </c>
      <c r="D9" s="29"/>
      <c r="E9" s="29">
        <f>SUBTOTAL(9,E8:E8)</f>
        <v>433</v>
      </c>
    </row>
    <row r="10" spans="1:5" s="34" customFormat="1" ht="15.75" outlineLevel="2" thickBot="1">
      <c r="A10" s="33" t="s">
        <v>127</v>
      </c>
      <c r="B10" s="33" t="s">
        <v>127</v>
      </c>
      <c r="C10" s="33">
        <v>1753.4</v>
      </c>
      <c r="D10" s="33" t="s">
        <v>31</v>
      </c>
      <c r="E10" s="33">
        <v>21917.4</v>
      </c>
    </row>
    <row r="11" spans="1:5" ht="15.75" outlineLevel="1" thickBot="1">
      <c r="A11" s="30" t="s">
        <v>126</v>
      </c>
      <c r="B11" s="29"/>
      <c r="C11" s="29">
        <f>SUBTOTAL(9,C10:C10)</f>
        <v>1753.4</v>
      </c>
      <c r="D11" s="29"/>
      <c r="E11" s="29">
        <f>SUBTOTAL(9,E10:E10)</f>
        <v>21917.4</v>
      </c>
    </row>
    <row r="12" spans="1:5" s="34" customFormat="1" ht="15.75" outlineLevel="2" thickBot="1">
      <c r="A12" s="33" t="s">
        <v>125</v>
      </c>
      <c r="B12" s="33" t="s">
        <v>124</v>
      </c>
      <c r="C12" s="33">
        <v>1041.05</v>
      </c>
      <c r="D12" s="33" t="s">
        <v>31</v>
      </c>
      <c r="E12" s="33">
        <v>11567.2</v>
      </c>
    </row>
    <row r="13" spans="1:5" ht="15.75" outlineLevel="1" thickBot="1">
      <c r="A13" s="30" t="s">
        <v>123</v>
      </c>
      <c r="B13" s="29"/>
      <c r="C13" s="29">
        <f>SUBTOTAL(9,C12:C12)</f>
        <v>1041.05</v>
      </c>
      <c r="D13" s="29"/>
      <c r="E13" s="29">
        <f>SUBTOTAL(9,E12:E12)</f>
        <v>11567.2</v>
      </c>
    </row>
    <row r="14" spans="1:5" s="34" customFormat="1" ht="15.75" outlineLevel="2" thickBot="1">
      <c r="A14" s="33" t="s">
        <v>32</v>
      </c>
      <c r="B14" s="33" t="s">
        <v>32</v>
      </c>
      <c r="C14" s="33">
        <v>1347.84</v>
      </c>
      <c r="D14" s="33" t="s">
        <v>31</v>
      </c>
      <c r="E14" s="33">
        <v>936</v>
      </c>
    </row>
    <row r="15" spans="1:5" s="34" customFormat="1" ht="15.75" outlineLevel="2" thickBot="1">
      <c r="A15" s="33" t="s">
        <v>32</v>
      </c>
      <c r="B15" s="33" t="s">
        <v>32</v>
      </c>
      <c r="C15" s="33">
        <v>2695.68</v>
      </c>
      <c r="D15" s="33" t="s">
        <v>31</v>
      </c>
      <c r="E15" s="33">
        <v>1872</v>
      </c>
    </row>
    <row r="16" spans="1:5" ht="15.75" outlineLevel="1" thickBot="1">
      <c r="A16" s="30" t="s">
        <v>122</v>
      </c>
      <c r="B16" s="29"/>
      <c r="C16" s="29">
        <f>SUBTOTAL(9,C14:C15)</f>
        <v>4043.5199999999995</v>
      </c>
      <c r="D16" s="29"/>
      <c r="E16" s="29">
        <f>SUBTOTAL(9,E14:E15)</f>
        <v>2808</v>
      </c>
    </row>
    <row r="17" spans="1:5" s="34" customFormat="1" ht="15.75" outlineLevel="2" thickBot="1">
      <c r="A17" s="33" t="s">
        <v>33</v>
      </c>
      <c r="B17" s="33" t="s">
        <v>33</v>
      </c>
      <c r="C17" s="33">
        <v>2428.08</v>
      </c>
      <c r="D17" s="33" t="s">
        <v>34</v>
      </c>
      <c r="E17" s="33">
        <v>3</v>
      </c>
    </row>
    <row r="18" spans="1:5" ht="15.75" outlineLevel="1" thickBot="1">
      <c r="A18" s="30" t="s">
        <v>121</v>
      </c>
      <c r="B18" s="29"/>
      <c r="C18" s="29">
        <f>SUBTOTAL(9,C17:C17)</f>
        <v>2428.08</v>
      </c>
      <c r="D18" s="29"/>
      <c r="E18" s="29">
        <f>SUBTOTAL(9,E17:E17)</f>
        <v>3</v>
      </c>
    </row>
    <row r="19" spans="1:5" s="34" customFormat="1" ht="15.75" outlineLevel="2" thickBot="1">
      <c r="A19" s="33" t="s">
        <v>120</v>
      </c>
      <c r="B19" s="33" t="s">
        <v>119</v>
      </c>
      <c r="C19" s="33">
        <v>372.59</v>
      </c>
      <c r="D19" s="33" t="s">
        <v>31</v>
      </c>
      <c r="E19" s="33">
        <v>21916.799999999999</v>
      </c>
    </row>
    <row r="20" spans="1:5" ht="15.75" outlineLevel="1" thickBot="1">
      <c r="A20" s="30" t="s">
        <v>118</v>
      </c>
      <c r="B20" s="29"/>
      <c r="C20" s="29">
        <f>SUBTOTAL(9,C19:C19)</f>
        <v>372.59</v>
      </c>
      <c r="D20" s="29"/>
      <c r="E20" s="29">
        <f>SUBTOTAL(9,E19:E19)</f>
        <v>21916.799999999999</v>
      </c>
    </row>
    <row r="21" spans="1:5" s="34" customFormat="1" ht="15.75" outlineLevel="2" thickBot="1">
      <c r="A21" s="33" t="s">
        <v>117</v>
      </c>
      <c r="B21" s="33" t="s">
        <v>116</v>
      </c>
      <c r="C21" s="33">
        <v>196.64</v>
      </c>
      <c r="D21" s="33" t="s">
        <v>31</v>
      </c>
      <c r="E21" s="33">
        <v>11567.2</v>
      </c>
    </row>
    <row r="22" spans="1:5" ht="15.75" outlineLevel="1" thickBot="1">
      <c r="A22" s="30" t="s">
        <v>115</v>
      </c>
      <c r="B22" s="29"/>
      <c r="C22" s="29">
        <f>SUBTOTAL(9,C21:C21)</f>
        <v>196.64</v>
      </c>
      <c r="D22" s="29"/>
      <c r="E22" s="29">
        <f>SUBTOTAL(9,E21:E21)</f>
        <v>11567.2</v>
      </c>
    </row>
    <row r="23" spans="1:5" s="34" customFormat="1" ht="15.75" outlineLevel="2" thickBot="1">
      <c r="A23" s="33" t="s">
        <v>36</v>
      </c>
      <c r="B23" s="33" t="s">
        <v>36</v>
      </c>
      <c r="C23" s="33">
        <v>842.1</v>
      </c>
      <c r="D23" s="33" t="s">
        <v>35</v>
      </c>
      <c r="E23" s="33">
        <v>3</v>
      </c>
    </row>
    <row r="24" spans="1:5" ht="15.75" outlineLevel="1" thickBot="1">
      <c r="A24" s="30" t="s">
        <v>114</v>
      </c>
      <c r="B24" s="29"/>
      <c r="C24" s="29">
        <f>SUBTOTAL(9,C23:C23)</f>
        <v>842.1</v>
      </c>
      <c r="D24" s="29"/>
      <c r="E24" s="29">
        <f>SUBTOTAL(9,E23:E23)</f>
        <v>3</v>
      </c>
    </row>
    <row r="25" spans="1:5" s="34" customFormat="1" ht="15.75" outlineLevel="2" thickBot="1">
      <c r="A25" s="33" t="s">
        <v>37</v>
      </c>
      <c r="B25" s="33" t="s">
        <v>37</v>
      </c>
      <c r="C25" s="33">
        <v>625.55999999999995</v>
      </c>
      <c r="D25" s="33" t="s">
        <v>35</v>
      </c>
      <c r="E25" s="33">
        <v>2</v>
      </c>
    </row>
    <row r="26" spans="1:5" ht="15.75" outlineLevel="1" thickBot="1">
      <c r="A26" s="30" t="s">
        <v>113</v>
      </c>
      <c r="B26" s="29"/>
      <c r="C26" s="29">
        <f>SUBTOTAL(9,C25:C25)</f>
        <v>625.55999999999995</v>
      </c>
      <c r="D26" s="29"/>
      <c r="E26" s="29">
        <f>SUBTOTAL(9,E25:E25)</f>
        <v>2</v>
      </c>
    </row>
    <row r="27" spans="1:5" s="34" customFormat="1" ht="15.75" outlineLevel="2" thickBot="1">
      <c r="A27" s="33" t="s">
        <v>112</v>
      </c>
      <c r="B27" s="33" t="s">
        <v>112</v>
      </c>
      <c r="C27" s="33">
        <v>1896.5</v>
      </c>
      <c r="D27" s="33" t="s">
        <v>35</v>
      </c>
      <c r="E27" s="33">
        <v>5</v>
      </c>
    </row>
    <row r="28" spans="1:5" ht="15.75" outlineLevel="1" thickBot="1">
      <c r="A28" s="30" t="s">
        <v>111</v>
      </c>
      <c r="B28" s="29"/>
      <c r="C28" s="29">
        <f>SUBTOTAL(9,C27:C27)</f>
        <v>1896.5</v>
      </c>
      <c r="D28" s="29"/>
      <c r="E28" s="29">
        <f>SUBTOTAL(9,E27:E27)</f>
        <v>5</v>
      </c>
    </row>
    <row r="29" spans="1:5" s="34" customFormat="1" ht="15.75" outlineLevel="2" thickBot="1">
      <c r="A29" s="33" t="s">
        <v>110</v>
      </c>
      <c r="B29" s="33" t="s">
        <v>110</v>
      </c>
      <c r="C29" s="33">
        <v>960</v>
      </c>
      <c r="D29" s="33" t="s">
        <v>40</v>
      </c>
      <c r="E29" s="33">
        <v>24</v>
      </c>
    </row>
    <row r="30" spans="1:5" ht="15.75" outlineLevel="1" thickBot="1">
      <c r="A30" s="30" t="s">
        <v>109</v>
      </c>
      <c r="B30" s="29"/>
      <c r="C30" s="29">
        <f>SUBTOTAL(9,C29:C29)</f>
        <v>960</v>
      </c>
      <c r="D30" s="29"/>
      <c r="E30" s="29">
        <f>SUBTOTAL(9,E29:E29)</f>
        <v>24</v>
      </c>
    </row>
    <row r="31" spans="1:5" s="34" customFormat="1" ht="15.75" outlineLevel="2" thickBot="1">
      <c r="A31" s="33" t="s">
        <v>108</v>
      </c>
      <c r="B31" s="33" t="s">
        <v>108</v>
      </c>
      <c r="C31" s="33">
        <v>383.63</v>
      </c>
      <c r="D31" s="33" t="s">
        <v>40</v>
      </c>
      <c r="E31" s="33">
        <v>1</v>
      </c>
    </row>
    <row r="32" spans="1:5" ht="15.75" outlineLevel="1" thickBot="1">
      <c r="A32" s="30" t="s">
        <v>107</v>
      </c>
      <c r="B32" s="29"/>
      <c r="C32" s="29">
        <f>SUBTOTAL(9,C31:C31)</f>
        <v>383.63</v>
      </c>
      <c r="D32" s="29"/>
      <c r="E32" s="29">
        <f>SUBTOTAL(9,E31:E31)</f>
        <v>1</v>
      </c>
    </row>
    <row r="33" spans="1:5" s="34" customFormat="1" ht="15.75" outlineLevel="2" thickBot="1">
      <c r="A33" s="33" t="s">
        <v>38</v>
      </c>
      <c r="B33" s="33" t="s">
        <v>39</v>
      </c>
      <c r="C33" s="33">
        <v>14172.3</v>
      </c>
      <c r="D33" s="33"/>
      <c r="E33" s="33">
        <v>18</v>
      </c>
    </row>
    <row r="34" spans="1:5" ht="15.75" outlineLevel="1" thickBot="1">
      <c r="A34" s="30" t="s">
        <v>106</v>
      </c>
      <c r="B34" s="29"/>
      <c r="C34" s="29">
        <f>SUBTOTAL(9,C33:C33)</f>
        <v>14172.3</v>
      </c>
      <c r="D34" s="29"/>
      <c r="E34" s="29">
        <f>SUBTOTAL(9,E33:E33)</f>
        <v>18</v>
      </c>
    </row>
    <row r="35" spans="1:5" s="34" customFormat="1" ht="15.75" outlineLevel="2" thickBot="1">
      <c r="A35" s="33" t="s">
        <v>105</v>
      </c>
      <c r="B35" s="33" t="s">
        <v>105</v>
      </c>
      <c r="C35" s="33">
        <v>1095.26</v>
      </c>
      <c r="D35" s="33" t="s">
        <v>31</v>
      </c>
      <c r="E35" s="33">
        <v>4.8</v>
      </c>
    </row>
    <row r="36" spans="1:5" ht="15.75" outlineLevel="1" thickBot="1">
      <c r="A36" s="30" t="s">
        <v>104</v>
      </c>
      <c r="B36" s="29"/>
      <c r="C36" s="29">
        <f>SUBTOTAL(9,C35:C35)</f>
        <v>1095.26</v>
      </c>
      <c r="D36" s="29"/>
      <c r="E36" s="29">
        <f>SUBTOTAL(9,E35:E35)</f>
        <v>4.8</v>
      </c>
    </row>
    <row r="37" spans="1:5" s="34" customFormat="1" ht="15.75" outlineLevel="2" thickBot="1">
      <c r="A37" s="33" t="s">
        <v>41</v>
      </c>
      <c r="B37" s="33" t="s">
        <v>41</v>
      </c>
      <c r="C37" s="33">
        <v>2082.2800000000002</v>
      </c>
      <c r="D37" s="33" t="s">
        <v>40</v>
      </c>
      <c r="E37" s="33">
        <v>1</v>
      </c>
    </row>
    <row r="38" spans="1:5" ht="15.75" outlineLevel="1" thickBot="1">
      <c r="A38" s="30" t="s">
        <v>103</v>
      </c>
      <c r="B38" s="29"/>
      <c r="C38" s="29">
        <f>SUBTOTAL(9,C37:C37)</f>
        <v>2082.2800000000002</v>
      </c>
      <c r="D38" s="29"/>
      <c r="E38" s="29">
        <f>SUBTOTAL(9,E37:E37)</f>
        <v>1</v>
      </c>
    </row>
    <row r="39" spans="1:5" s="34" customFormat="1" ht="15.75" outlineLevel="2" thickBot="1">
      <c r="A39" s="33" t="s">
        <v>42</v>
      </c>
      <c r="B39" s="33" t="s">
        <v>42</v>
      </c>
      <c r="C39" s="33">
        <v>32621.3</v>
      </c>
      <c r="D39" s="33" t="s">
        <v>40</v>
      </c>
      <c r="E39" s="33">
        <v>17</v>
      </c>
    </row>
    <row r="40" spans="1:5" ht="15.75" outlineLevel="1" thickBot="1">
      <c r="A40" s="30" t="s">
        <v>102</v>
      </c>
      <c r="B40" s="29"/>
      <c r="C40" s="29">
        <f>SUBTOTAL(9,C39:C39)</f>
        <v>32621.3</v>
      </c>
      <c r="D40" s="29"/>
      <c r="E40" s="29">
        <f>SUBTOTAL(9,E39:E39)</f>
        <v>17</v>
      </c>
    </row>
    <row r="41" spans="1:5" s="34" customFormat="1" ht="15.75" outlineLevel="2" thickBot="1">
      <c r="A41" s="33" t="s">
        <v>101</v>
      </c>
      <c r="B41" s="33" t="s">
        <v>101</v>
      </c>
      <c r="C41" s="33">
        <v>4472.3999999999996</v>
      </c>
      <c r="D41" s="33" t="s">
        <v>43</v>
      </c>
      <c r="E41" s="33">
        <v>3.5</v>
      </c>
    </row>
    <row r="42" spans="1:5" ht="15.75" outlineLevel="1" thickBot="1">
      <c r="A42" s="30" t="s">
        <v>100</v>
      </c>
      <c r="B42" s="29"/>
      <c r="C42" s="29">
        <f>SUBTOTAL(9,C41:C41)</f>
        <v>4472.3999999999996</v>
      </c>
      <c r="D42" s="29"/>
      <c r="E42" s="29">
        <f>SUBTOTAL(9,E41:E41)</f>
        <v>3.5</v>
      </c>
    </row>
    <row r="43" spans="1:5" s="34" customFormat="1" ht="15.75" outlineLevel="2" thickBot="1">
      <c r="A43" s="33" t="s">
        <v>99</v>
      </c>
      <c r="B43" s="33" t="s">
        <v>99</v>
      </c>
      <c r="C43" s="33">
        <v>10418.18</v>
      </c>
      <c r="D43" s="33" t="s">
        <v>35</v>
      </c>
      <c r="E43" s="33">
        <v>9.5</v>
      </c>
    </row>
    <row r="44" spans="1:5" ht="15.75" outlineLevel="1" thickBot="1">
      <c r="A44" s="30" t="s">
        <v>98</v>
      </c>
      <c r="B44" s="29"/>
      <c r="C44" s="29">
        <f>SUBTOTAL(9,C43:C43)</f>
        <v>10418.18</v>
      </c>
      <c r="D44" s="29"/>
      <c r="E44" s="29">
        <f>SUBTOTAL(9,E43:E43)</f>
        <v>9.5</v>
      </c>
    </row>
    <row r="45" spans="1:5" s="34" customFormat="1" ht="15.75" outlineLevel="2" thickBot="1">
      <c r="A45" s="33" t="s">
        <v>97</v>
      </c>
      <c r="B45" s="33" t="s">
        <v>96</v>
      </c>
      <c r="C45" s="33">
        <v>2375.44</v>
      </c>
      <c r="D45" s="33" t="s">
        <v>35</v>
      </c>
      <c r="E45" s="33">
        <v>2</v>
      </c>
    </row>
    <row r="46" spans="1:5" ht="15.75" outlineLevel="1" thickBot="1">
      <c r="A46" s="30" t="s">
        <v>95</v>
      </c>
      <c r="B46" s="29"/>
      <c r="C46" s="29">
        <f>SUBTOTAL(9,C45:C45)</f>
        <v>2375.44</v>
      </c>
      <c r="D46" s="29"/>
      <c r="E46" s="29">
        <f>SUBTOTAL(9,E45:E45)</f>
        <v>2</v>
      </c>
    </row>
    <row r="47" spans="1:5" s="34" customFormat="1" ht="15.75" outlineLevel="2" thickBot="1">
      <c r="A47" s="33" t="s">
        <v>94</v>
      </c>
      <c r="B47" s="33" t="s">
        <v>94</v>
      </c>
      <c r="C47" s="33">
        <v>10366.65</v>
      </c>
      <c r="D47" s="33" t="s">
        <v>31</v>
      </c>
      <c r="E47" s="33">
        <v>21916.799999999999</v>
      </c>
    </row>
    <row r="48" spans="1:5" ht="15.75" outlineLevel="1" thickBot="1">
      <c r="A48" s="30" t="s">
        <v>93</v>
      </c>
      <c r="B48" s="29"/>
      <c r="C48" s="29">
        <f>SUBTOTAL(9,C47:C47)</f>
        <v>10366.65</v>
      </c>
      <c r="D48" s="29"/>
      <c r="E48" s="29">
        <f>SUBTOTAL(9,E47:E47)</f>
        <v>21916.799999999999</v>
      </c>
    </row>
    <row r="49" spans="1:5" s="34" customFormat="1" ht="15.75" outlineLevel="2" thickBot="1">
      <c r="A49" s="33" t="s">
        <v>92</v>
      </c>
      <c r="B49" s="33" t="s">
        <v>92</v>
      </c>
      <c r="C49" s="33">
        <v>7865.69</v>
      </c>
      <c r="D49" s="33" t="s">
        <v>31</v>
      </c>
      <c r="E49" s="33">
        <v>11567.2</v>
      </c>
    </row>
    <row r="50" spans="1:5" ht="15.75" outlineLevel="1" thickBot="1">
      <c r="A50" s="30" t="s">
        <v>91</v>
      </c>
      <c r="B50" s="29"/>
      <c r="C50" s="29">
        <f>SUBTOTAL(9,C49:C49)</f>
        <v>7865.69</v>
      </c>
      <c r="D50" s="29"/>
      <c r="E50" s="29">
        <f>SUBTOTAL(9,E49:E49)</f>
        <v>11567.2</v>
      </c>
    </row>
    <row r="51" spans="1:5" s="34" customFormat="1" ht="15.75" outlineLevel="2" thickBot="1">
      <c r="A51" s="33" t="s">
        <v>90</v>
      </c>
      <c r="B51" s="33" t="s">
        <v>90</v>
      </c>
      <c r="C51" s="33">
        <v>27177.599999999999</v>
      </c>
      <c r="D51" s="33" t="s">
        <v>31</v>
      </c>
      <c r="E51" s="33">
        <v>21917.4</v>
      </c>
    </row>
    <row r="52" spans="1:5" ht="15.75" outlineLevel="1" thickBot="1">
      <c r="A52" s="30" t="s">
        <v>89</v>
      </c>
      <c r="B52" s="29"/>
      <c r="C52" s="29">
        <f>SUBTOTAL(9,C51:C51)</f>
        <v>27177.599999999999</v>
      </c>
      <c r="D52" s="29"/>
      <c r="E52" s="29">
        <f>SUBTOTAL(9,E51:E51)</f>
        <v>21917.4</v>
      </c>
    </row>
    <row r="53" spans="1:5" s="34" customFormat="1" ht="15.75" outlineLevel="2" thickBot="1">
      <c r="A53" s="33" t="s">
        <v>88</v>
      </c>
      <c r="B53" s="33" t="s">
        <v>88</v>
      </c>
      <c r="C53" s="33">
        <v>18707.38</v>
      </c>
      <c r="D53" s="33" t="s">
        <v>31</v>
      </c>
      <c r="E53" s="33">
        <v>11547.76</v>
      </c>
    </row>
    <row r="54" spans="1:5" ht="15.75" outlineLevel="1" thickBot="1">
      <c r="A54" s="30" t="s">
        <v>87</v>
      </c>
      <c r="B54" s="29"/>
      <c r="C54" s="29">
        <f>SUBTOTAL(9,C53:C53)</f>
        <v>18707.38</v>
      </c>
      <c r="D54" s="29"/>
      <c r="E54" s="29">
        <f>SUBTOTAL(9,E53:E53)</f>
        <v>11547.76</v>
      </c>
    </row>
    <row r="55" spans="1:5" s="34" customFormat="1" ht="15.75" outlineLevel="2" thickBot="1">
      <c r="A55" s="33" t="s">
        <v>86</v>
      </c>
      <c r="B55" s="33" t="s">
        <v>85</v>
      </c>
      <c r="C55" s="33">
        <v>61807.08</v>
      </c>
      <c r="D55" s="33" t="s">
        <v>31</v>
      </c>
      <c r="E55" s="33">
        <v>21917.4</v>
      </c>
    </row>
    <row r="56" spans="1:5" ht="15.75" outlineLevel="1" thickBot="1">
      <c r="A56" s="30" t="s">
        <v>84</v>
      </c>
      <c r="B56" s="29"/>
      <c r="C56" s="29">
        <f>SUBTOTAL(9,C55:C55)</f>
        <v>61807.08</v>
      </c>
      <c r="D56" s="29"/>
      <c r="E56" s="29">
        <f>SUBTOTAL(9,E55:E55)</f>
        <v>21917.4</v>
      </c>
    </row>
    <row r="57" spans="1:5" s="34" customFormat="1" ht="15.75" outlineLevel="2" thickBot="1">
      <c r="A57" s="33" t="s">
        <v>83</v>
      </c>
      <c r="B57" s="33" t="s">
        <v>83</v>
      </c>
      <c r="C57" s="33">
        <v>28753.919999999998</v>
      </c>
      <c r="D57" s="33" t="s">
        <v>31</v>
      </c>
      <c r="E57" s="33">
        <v>11547.76</v>
      </c>
    </row>
    <row r="58" spans="1:5" ht="15.75" outlineLevel="1" thickBot="1">
      <c r="A58" s="30" t="s">
        <v>82</v>
      </c>
      <c r="B58" s="29"/>
      <c r="C58" s="29">
        <f>SUBTOTAL(9,C57:C57)</f>
        <v>28753.919999999998</v>
      </c>
      <c r="D58" s="29"/>
      <c r="E58" s="29">
        <f>SUBTOTAL(9,E57:E57)</f>
        <v>11547.76</v>
      </c>
    </row>
    <row r="59" spans="1:5" s="34" customFormat="1" ht="15.75" outlineLevel="2" thickBot="1">
      <c r="A59" s="33" t="s">
        <v>81</v>
      </c>
      <c r="B59" s="33" t="s">
        <v>80</v>
      </c>
      <c r="C59" s="33">
        <v>44186.71</v>
      </c>
      <c r="D59" s="33" t="s">
        <v>31</v>
      </c>
      <c r="E59" s="33">
        <v>11567.2</v>
      </c>
    </row>
    <row r="60" spans="1:5" ht="15.75" outlineLevel="1" thickBot="1">
      <c r="A60" s="30" t="s">
        <v>79</v>
      </c>
      <c r="B60" s="29"/>
      <c r="C60" s="29">
        <f>SUBTOTAL(9,C59:C59)</f>
        <v>44186.71</v>
      </c>
      <c r="D60" s="29"/>
      <c r="E60" s="29">
        <f>SUBTOTAL(9,E59:E59)</f>
        <v>11567.2</v>
      </c>
    </row>
    <row r="61" spans="1:5" s="34" customFormat="1" ht="15.75" outlineLevel="2" thickBot="1">
      <c r="A61" s="33" t="s">
        <v>78</v>
      </c>
      <c r="B61" s="33" t="s">
        <v>77</v>
      </c>
      <c r="C61" s="33">
        <v>78023.81</v>
      </c>
      <c r="D61" s="33" t="s">
        <v>31</v>
      </c>
      <c r="E61" s="33">
        <v>21916.799999999999</v>
      </c>
    </row>
    <row r="62" spans="1:5" ht="15.75" outlineLevel="1" thickBot="1">
      <c r="A62" s="30" t="s">
        <v>76</v>
      </c>
      <c r="B62" s="29"/>
      <c r="C62" s="29">
        <f>SUBTOTAL(9,C61:C61)</f>
        <v>78023.81</v>
      </c>
      <c r="D62" s="29"/>
      <c r="E62" s="29">
        <f>SUBTOTAL(9,E61:E61)</f>
        <v>21916.799999999999</v>
      </c>
    </row>
    <row r="63" spans="1:5" s="34" customFormat="1" ht="15.75" outlineLevel="2" thickBot="1">
      <c r="A63" s="33" t="s">
        <v>44</v>
      </c>
      <c r="B63" s="33" t="s">
        <v>44</v>
      </c>
      <c r="C63" s="33">
        <v>359.2</v>
      </c>
      <c r="D63" s="33" t="s">
        <v>40</v>
      </c>
      <c r="E63" s="33">
        <v>2</v>
      </c>
    </row>
    <row r="64" spans="1:5" ht="15.75" outlineLevel="1" thickBot="1">
      <c r="A64" s="30" t="s">
        <v>75</v>
      </c>
      <c r="B64" s="29"/>
      <c r="C64" s="29">
        <f>SUBTOTAL(9,C63:C63)</f>
        <v>359.2</v>
      </c>
      <c r="D64" s="29"/>
      <c r="E64" s="29">
        <f>SUBTOTAL(9,E63:E63)</f>
        <v>2</v>
      </c>
    </row>
    <row r="65" spans="1:5" s="34" customFormat="1" ht="15.75" outlineLevel="2" thickBot="1">
      <c r="A65" s="33" t="s">
        <v>74</v>
      </c>
      <c r="B65" s="33" t="s">
        <v>74</v>
      </c>
      <c r="C65" s="33">
        <v>1665.72</v>
      </c>
      <c r="D65" s="33" t="s">
        <v>31</v>
      </c>
      <c r="E65" s="33">
        <v>21917.4</v>
      </c>
    </row>
    <row r="66" spans="1:5" ht="15.75" outlineLevel="1" thickBot="1">
      <c r="A66" s="30" t="s">
        <v>73</v>
      </c>
      <c r="B66" s="29"/>
      <c r="C66" s="29">
        <f>SUBTOTAL(9,C65:C65)</f>
        <v>1665.72</v>
      </c>
      <c r="D66" s="29"/>
      <c r="E66" s="29">
        <f>SUBTOTAL(9,E65:E65)</f>
        <v>21917.4</v>
      </c>
    </row>
    <row r="67" spans="1:5" s="34" customFormat="1" ht="15.75" outlineLevel="2" thickBot="1">
      <c r="A67" s="33" t="s">
        <v>72</v>
      </c>
      <c r="B67" s="33" t="s">
        <v>71</v>
      </c>
      <c r="C67" s="33">
        <v>925.37</v>
      </c>
      <c r="D67" s="33" t="s">
        <v>31</v>
      </c>
      <c r="E67" s="33">
        <v>11567.2</v>
      </c>
    </row>
    <row r="68" spans="1:5" ht="15.75" outlineLevel="1" thickBot="1">
      <c r="A68" s="30" t="s">
        <v>70</v>
      </c>
      <c r="B68" s="29"/>
      <c r="C68" s="29">
        <f>SUBTOTAL(9,C67:C67)</f>
        <v>925.37</v>
      </c>
      <c r="D68" s="29"/>
      <c r="E68" s="29">
        <f>SUBTOTAL(9,E67:E67)</f>
        <v>11567.2</v>
      </c>
    </row>
    <row r="69" spans="1:5" s="34" customFormat="1" ht="15.75" outlineLevel="2" thickBot="1">
      <c r="A69" s="33" t="s">
        <v>69</v>
      </c>
      <c r="B69" s="33" t="s">
        <v>68</v>
      </c>
      <c r="C69" s="33">
        <v>3068.44</v>
      </c>
      <c r="D69" s="33" t="s">
        <v>31</v>
      </c>
      <c r="E69" s="33">
        <v>21917.4</v>
      </c>
    </row>
    <row r="70" spans="1:5" ht="15.75" outlineLevel="1" thickBot="1">
      <c r="A70" s="30" t="s">
        <v>67</v>
      </c>
      <c r="B70" s="29"/>
      <c r="C70" s="29">
        <f>SUBTOTAL(9,C69:C69)</f>
        <v>3068.44</v>
      </c>
      <c r="D70" s="29"/>
      <c r="E70" s="29">
        <f>SUBTOTAL(9,E69:E69)</f>
        <v>21917.4</v>
      </c>
    </row>
    <row r="71" spans="1:5" s="34" customFormat="1" ht="15.75" outlineLevel="2" thickBot="1">
      <c r="A71" s="33" t="s">
        <v>66</v>
      </c>
      <c r="B71" s="33" t="s">
        <v>65</v>
      </c>
      <c r="C71" s="33">
        <v>4511.21</v>
      </c>
      <c r="D71" s="33" t="s">
        <v>31</v>
      </c>
      <c r="E71" s="33">
        <v>11567.2</v>
      </c>
    </row>
    <row r="72" spans="1:5" ht="15.75" outlineLevel="1" thickBot="1">
      <c r="A72" s="30" t="s">
        <v>64</v>
      </c>
      <c r="B72" s="29"/>
      <c r="C72" s="29">
        <f>SUBTOTAL(9,C71:C71)</f>
        <v>4511.21</v>
      </c>
      <c r="D72" s="29"/>
      <c r="E72" s="29">
        <f>SUBTOTAL(9,E71:E71)</f>
        <v>11567.2</v>
      </c>
    </row>
    <row r="73" spans="1:5" s="34" customFormat="1" ht="15.75" outlineLevel="2" thickBot="1">
      <c r="A73" s="33" t="s">
        <v>45</v>
      </c>
      <c r="B73" s="33" t="s">
        <v>45</v>
      </c>
      <c r="C73" s="33">
        <v>173.86</v>
      </c>
      <c r="D73" s="33" t="s">
        <v>40</v>
      </c>
      <c r="E73" s="33">
        <v>2</v>
      </c>
    </row>
    <row r="74" spans="1:5" ht="15.75" outlineLevel="1" thickBot="1">
      <c r="A74" s="30" t="s">
        <v>63</v>
      </c>
      <c r="B74" s="29"/>
      <c r="C74" s="29">
        <f>SUBTOTAL(9,C73:C73)</f>
        <v>173.86</v>
      </c>
      <c r="D74" s="29"/>
      <c r="E74" s="29">
        <f>SUBTOTAL(9,E73:E73)</f>
        <v>2</v>
      </c>
    </row>
    <row r="75" spans="1:5" s="34" customFormat="1" ht="15.75" outlineLevel="2" thickBot="1">
      <c r="A75" s="33" t="s">
        <v>46</v>
      </c>
      <c r="B75" s="33" t="s">
        <v>46</v>
      </c>
      <c r="C75" s="33">
        <v>178.84</v>
      </c>
      <c r="D75" s="33" t="s">
        <v>40</v>
      </c>
      <c r="E75" s="33">
        <v>1</v>
      </c>
    </row>
    <row r="76" spans="1:5" ht="15.75" outlineLevel="1" thickBot="1">
      <c r="A76" s="30" t="s">
        <v>62</v>
      </c>
      <c r="B76" s="29"/>
      <c r="C76" s="29">
        <f>SUBTOTAL(9,C75:C75)</f>
        <v>178.84</v>
      </c>
      <c r="D76" s="29"/>
      <c r="E76" s="29">
        <f>SUBTOTAL(9,E75:E75)</f>
        <v>1</v>
      </c>
    </row>
    <row r="77" spans="1:5" s="34" customFormat="1" ht="15.75" outlineLevel="2" thickBot="1">
      <c r="A77" s="33" t="s">
        <v>47</v>
      </c>
      <c r="B77" s="33" t="s">
        <v>47</v>
      </c>
      <c r="C77" s="33">
        <v>143.85</v>
      </c>
      <c r="D77" s="33" t="s">
        <v>40</v>
      </c>
      <c r="E77" s="33">
        <v>1</v>
      </c>
    </row>
    <row r="78" spans="1:5" ht="15.75" outlineLevel="1" thickBot="1">
      <c r="A78" s="30" t="s">
        <v>61</v>
      </c>
      <c r="B78" s="29"/>
      <c r="C78" s="29">
        <f>SUBTOTAL(9,C77:C77)</f>
        <v>143.85</v>
      </c>
      <c r="D78" s="29"/>
      <c r="E78" s="29">
        <f>SUBTOTAL(9,E77:E77)</f>
        <v>1</v>
      </c>
    </row>
    <row r="79" spans="1:5" s="34" customFormat="1" ht="15.75" outlineLevel="2" thickBot="1">
      <c r="A79" s="33" t="s">
        <v>60</v>
      </c>
      <c r="B79" s="33" t="s">
        <v>60</v>
      </c>
      <c r="C79" s="33">
        <v>357.6</v>
      </c>
      <c r="D79" s="33" t="s">
        <v>31</v>
      </c>
      <c r="E79" s="33">
        <v>80</v>
      </c>
    </row>
    <row r="80" spans="1:5" ht="15.75" outlineLevel="1" thickBot="1">
      <c r="A80" s="30" t="s">
        <v>59</v>
      </c>
      <c r="B80" s="29"/>
      <c r="C80" s="29">
        <f>SUBTOTAL(9,C79:C79)</f>
        <v>357.6</v>
      </c>
      <c r="D80" s="29"/>
      <c r="E80" s="29">
        <f>SUBTOTAL(9,E79:E79)</f>
        <v>80</v>
      </c>
    </row>
    <row r="81" spans="1:5" s="34" customFormat="1" ht="15.75" outlineLevel="2" thickBot="1">
      <c r="A81" s="33" t="s">
        <v>48</v>
      </c>
      <c r="B81" s="33" t="s">
        <v>48</v>
      </c>
      <c r="C81" s="33">
        <v>1243.06</v>
      </c>
      <c r="D81" s="33" t="s">
        <v>34</v>
      </c>
      <c r="E81" s="33">
        <v>2</v>
      </c>
    </row>
    <row r="82" spans="1:5" ht="15.75" outlineLevel="1" thickBot="1">
      <c r="A82" s="30" t="s">
        <v>58</v>
      </c>
      <c r="B82" s="29"/>
      <c r="C82" s="29">
        <f>SUBTOTAL(9,C81:C81)</f>
        <v>1243.06</v>
      </c>
      <c r="D82" s="29"/>
      <c r="E82" s="29">
        <f>SUBTOTAL(9,E81:E81)</f>
        <v>2</v>
      </c>
    </row>
    <row r="83" spans="1:5" s="34" customFormat="1" ht="15.75" outlineLevel="2" thickBot="1">
      <c r="A83" s="33" t="s">
        <v>57</v>
      </c>
      <c r="B83" s="33" t="s">
        <v>57</v>
      </c>
      <c r="C83" s="33">
        <v>621.53</v>
      </c>
      <c r="D83" s="33" t="s">
        <v>34</v>
      </c>
      <c r="E83" s="33">
        <v>1</v>
      </c>
    </row>
    <row r="84" spans="1:5" ht="15.75" outlineLevel="1" thickBot="1">
      <c r="A84" s="30" t="s">
        <v>56</v>
      </c>
      <c r="B84" s="29"/>
      <c r="C84" s="29">
        <f>SUBTOTAL(9,C83:C83)</f>
        <v>621.53</v>
      </c>
      <c r="D84" s="29"/>
      <c r="E84" s="29">
        <f>SUBTOTAL(9,E83:E83)</f>
        <v>1</v>
      </c>
    </row>
    <row r="85" spans="1:5" ht="15.75" thickBot="1">
      <c r="A85" s="30" t="s">
        <v>55</v>
      </c>
      <c r="B85" s="29"/>
      <c r="C85" s="29">
        <f>SUBTOTAL(9,C6:C83)</f>
        <v>439221.55</v>
      </c>
      <c r="D85" s="29"/>
      <c r="E85" s="29">
        <f>SUBTOTAL(9,E6:E83)</f>
        <v>272077.92000000004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2018-03-14T05:03:11Z</cp:lastPrinted>
  <dcterms:created xsi:type="dcterms:W3CDTF">2016-03-18T02:51:51Z</dcterms:created>
  <dcterms:modified xsi:type="dcterms:W3CDTF">2019-02-27T04:41:51Z</dcterms:modified>
</cp:coreProperties>
</file>