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Лист1!$A$1:$E$71</definedName>
  </definedNames>
  <calcPr calcId="124519" calcMode="manual"/>
</workbook>
</file>

<file path=xl/calcChain.xml><?xml version="1.0" encoding="utf-8"?>
<calcChain xmlns="http://schemas.openxmlformats.org/spreadsheetml/2006/main">
  <c r="C70" i="1"/>
  <c r="C69"/>
  <c r="C11"/>
  <c r="C8"/>
  <c r="C71" s="1"/>
  <c r="C55"/>
  <c r="C58"/>
  <c r="C37"/>
  <c r="C29"/>
  <c r="C22"/>
  <c r="C19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3"/>
  <c r="E83"/>
  <c r="C10" i="1"/>
  <c r="C9" s="1"/>
  <c r="C52"/>
  <c r="C16"/>
  <c r="C13"/>
  <c r="C67"/>
  <c r="C66" s="1"/>
  <c r="C68" l="1"/>
  <c r="B37"/>
  <c r="B58"/>
  <c r="B50"/>
  <c r="B48"/>
  <c r="B47" l="1"/>
  <c r="B67"/>
  <c r="B66" s="1"/>
  <c r="B55"/>
  <c r="B52"/>
  <c r="B51"/>
  <c r="B49"/>
  <c r="B19"/>
  <c r="B16"/>
  <c r="B13"/>
  <c r="B68" l="1"/>
</calcChain>
</file>

<file path=xl/sharedStrings.xml><?xml version="1.0" encoding="utf-8"?>
<sst xmlns="http://schemas.openxmlformats.org/spreadsheetml/2006/main" count="319" uniqueCount="143">
  <si>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</si>
  <si>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</si>
  <si>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</si>
  <si>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</si>
  <si>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</si>
  <si>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</si>
  <si>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</si>
  <si>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</si>
  <si>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</si>
  <si>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</si>
  <si>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</si>
  <si>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</si>
  <si>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</si>
  <si>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</si>
  <si>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вентиля, д. 20 мм</t>
  </si>
  <si>
    <t>Смена стекол</t>
  </si>
  <si>
    <t>Смена труб ХВС д.20</t>
  </si>
  <si>
    <t>прочистка канализационной сети внутренней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</si>
  <si>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</si>
  <si>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</si>
  <si>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</si>
  <si>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</si>
  <si>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</si>
  <si>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</si>
  <si>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</si>
  <si>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</si>
  <si>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</si>
  <si>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Замена электропроводки</t>
  </si>
  <si>
    <t>Смена светильника с датчиком на движение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</si>
  <si>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</si>
  <si>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</si>
  <si>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</si>
  <si>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</si>
  <si>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</si>
  <si>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</si>
  <si>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</si>
  <si>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</si>
  <si>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</si>
  <si>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</si>
  <si>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</si>
  <si>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</si>
  <si>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</si>
  <si>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</si>
  <si>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</si>
  <si>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t>Проливка горок водой</t>
  </si>
  <si>
    <t>Ремонт дверных полотен</t>
  </si>
  <si>
    <t>период: 01.01.2016-31.12.2016</t>
  </si>
  <si>
    <t xml:space="preserve">Годовая фактическая стоимость работ (услуг) </t>
  </si>
  <si>
    <t>Адрес: Батарейный мкр., д. 7</t>
  </si>
  <si>
    <t>Общий итог</t>
  </si>
  <si>
    <t>сброс воздуха со стояков отопления Итог</t>
  </si>
  <si>
    <t>сброс воздуха со стояков отопления</t>
  </si>
  <si>
    <t>ремонт ступеней Итог</t>
  </si>
  <si>
    <t>ремонт ступеней</t>
  </si>
  <si>
    <t>прочистка канализационной сети внутренней Итог</t>
  </si>
  <si>
    <t>осмотр подвала Итог</t>
  </si>
  <si>
    <t>завоз песка в песочницу Итог</t>
  </si>
  <si>
    <t>м3</t>
  </si>
  <si>
    <t>завоз песка в песочницу</t>
  </si>
  <si>
    <t>вост-е фазного, нулевого питающего, отходящего провода на по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</si>
  <si>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</si>
  <si>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</si>
  <si>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</si>
  <si>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</si>
  <si>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</si>
  <si>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</si>
  <si>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</si>
  <si>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</si>
  <si>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</si>
  <si>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</si>
  <si>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</si>
  <si>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</si>
  <si>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Установка светильников с датчиком на движение Итог</t>
  </si>
  <si>
    <t>Установка светильников с датчиком на движение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</si>
  <si>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</si>
  <si>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</si>
  <si>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</si>
  <si>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</si>
  <si>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</si>
  <si>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</si>
  <si>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</si>
  <si>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</si>
  <si>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</si>
  <si>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</si>
  <si>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</si>
  <si>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</si>
  <si>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</si>
  <si>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</si>
  <si>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</si>
  <si>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</si>
  <si>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</si>
  <si>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</si>
  <si>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</si>
  <si>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ХВС д.20 Итог</t>
  </si>
  <si>
    <t>1м</t>
  </si>
  <si>
    <t>1 м2</t>
  </si>
  <si>
    <t>Смена светильника с датчиком на движение Итог</t>
  </si>
  <si>
    <t>Смена доводчика на домофонной металлической двери Итог</t>
  </si>
  <si>
    <t>Смена доводчика на домофонной металлической двери</t>
  </si>
  <si>
    <t>Смена вентиля, д. 20 мм Итог</t>
  </si>
  <si>
    <t>Рыхление слежавшегося песка в песочницах Итог</t>
  </si>
  <si>
    <t>Рыхление слежавшегося песка в песочницах</t>
  </si>
  <si>
    <t>Ремонт дверных полотен Итог</t>
  </si>
  <si>
    <t>Прочистка труб ливневой канализации Итог</t>
  </si>
  <si>
    <t>Прочистка труб ливневой канализации</t>
  </si>
  <si>
    <t>Проливка горок водой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</si>
  <si>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</si>
  <si>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</si>
  <si>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</si>
  <si>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</si>
  <si>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</si>
  <si>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</si>
  <si>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электропроводки Итог</t>
  </si>
  <si>
    <t>Закрытие и открытие стояков Итог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</si>
  <si>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</si>
  <si>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</si>
  <si>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</si>
  <si>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</si>
  <si>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</si>
  <si>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</si>
  <si>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</si>
  <si>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</si>
  <si>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</si>
  <si>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</si>
  <si>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</si>
  <si>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</si>
  <si>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</si>
  <si>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</si>
  <si>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</si>
  <si>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БАТАРЕЙНЫЙ мкр д.7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</si>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</sst>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43" fontId="2" fillId="0" borderId="0" xfId="3" applyFont="1" applyFill="1" applyAlignment="1">
      <alignment vertical="center"/>
    </xf>
    <xf numFmtId="0" fontId="9" fillId="0" borderId="0" xfId="0" applyFont="1" applyFill="1"/>
    <xf numFmtId="0" fontId="0" fillId="0" borderId="3" xfId="0" applyFill="1" applyBorder="1"/>
    <xf numFmtId="0" fontId="13" fillId="0" borderId="3" xfId="0" applyFont="1" applyFill="1" applyBorder="1"/>
    <xf numFmtId="0" fontId="13" fillId="0" borderId="3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center" vertical="center"/>
    </xf>
    <xf numFmtId="0" fontId="10" fillId="3" borderId="2" xfId="1" applyFont="1" applyFill="1" applyBorder="1" applyAlignment="1">
      <alignment horizontal="left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43" fontId="10" fillId="3" borderId="2" xfId="3" applyFont="1" applyFill="1" applyBorder="1" applyAlignment="1">
      <alignment vertical="center" wrapText="1"/>
    </xf>
    <xf numFmtId="0" fontId="11" fillId="3" borderId="2" xfId="2" applyFont="1" applyFill="1" applyBorder="1" applyAlignment="1" applyProtection="1">
      <alignment horizontal="center" vertical="center"/>
    </xf>
    <xf numFmtId="43" fontId="10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center" vertical="center"/>
    </xf>
    <xf numFmtId="43" fontId="10" fillId="3" borderId="2" xfId="3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3" fontId="4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4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43" fontId="6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70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9" t="s">
        <v>9</v>
      </c>
      <c r="B1" s="49"/>
      <c r="C1" s="49"/>
      <c r="D1" s="49"/>
      <c r="E1" s="49"/>
    </row>
    <row r="2" spans="1:5" s="9" customFormat="1" ht="15.75">
      <c r="A2" s="19" t="s">
        <v>48</v>
      </c>
      <c r="B2" s="20" t="s">
        <v>46</v>
      </c>
      <c r="C2" s="51" t="s">
        <v>131</v>
      </c>
      <c r="D2" s="51"/>
      <c r="E2" s="51"/>
    </row>
    <row r="3" spans="1:5" ht="57">
      <c r="A3" s="21" t="s">
        <v>3</v>
      </c>
      <c r="B3" s="22" t="s">
        <v>0</v>
      </c>
      <c r="C3" s="23" t="s">
        <v>47</v>
      </c>
      <c r="D3" s="24" t="s">
        <v>1</v>
      </c>
      <c r="E3" s="25" t="s">
        <v>2</v>
      </c>
    </row>
    <row r="4" spans="1:5">
      <c r="A4" s="14" t="s">
        <v>132</v>
      </c>
      <c r="B4" s="22"/>
      <c r="C4" s="23">
        <v>483188.93919999991</v>
      </c>
      <c r="D4" s="24"/>
      <c r="E4" s="25"/>
    </row>
    <row r="5" spans="1:5">
      <c r="A5" s="52" t="s">
        <v>139</v>
      </c>
      <c r="B5" s="53"/>
      <c r="C5" s="53"/>
      <c r="D5" s="53"/>
      <c r="E5" s="54"/>
    </row>
    <row r="6" spans="1:5" ht="14.25" customHeight="1">
      <c r="A6" s="14" t="s">
        <v>133</v>
      </c>
      <c r="B6" s="22"/>
      <c r="C6" s="23">
        <v>1419549.46</v>
      </c>
      <c r="D6" s="24"/>
      <c r="E6" s="25"/>
    </row>
    <row r="7" spans="1:5">
      <c r="A7" s="14" t="s">
        <v>134</v>
      </c>
      <c r="B7" s="22"/>
      <c r="C7" s="23">
        <v>1352995.11</v>
      </c>
      <c r="D7" s="24"/>
      <c r="E7" s="25"/>
    </row>
    <row r="8" spans="1:5">
      <c r="A8" s="14" t="s">
        <v>142</v>
      </c>
      <c r="B8" s="22"/>
      <c r="C8" s="23">
        <f>C7-C6</f>
        <v>-66554.34999999986</v>
      </c>
      <c r="D8" s="24"/>
      <c r="E8" s="25"/>
    </row>
    <row r="9" spans="1:5">
      <c r="A9" s="21" t="s">
        <v>10</v>
      </c>
      <c r="B9" s="22"/>
      <c r="C9" s="23">
        <f>C10</f>
        <v>15343.68</v>
      </c>
      <c r="D9" s="24"/>
      <c r="E9" s="25"/>
    </row>
    <row r="10" spans="1:5">
      <c r="A10" s="21" t="s">
        <v>11</v>
      </c>
      <c r="B10" s="22"/>
      <c r="C10" s="26">
        <f>528.64*12+750*12</f>
        <v>15343.68</v>
      </c>
      <c r="D10" s="24"/>
      <c r="E10" s="25"/>
    </row>
    <row r="11" spans="1:5">
      <c r="A11" s="27" t="s">
        <v>135</v>
      </c>
      <c r="B11" s="28"/>
      <c r="C11" s="29">
        <f>C6+C9</f>
        <v>1434893.14</v>
      </c>
      <c r="D11" s="30"/>
      <c r="E11" s="31"/>
    </row>
    <row r="12" spans="1:5">
      <c r="A12" s="50" t="s">
        <v>12</v>
      </c>
      <c r="B12" s="50"/>
      <c r="C12" s="50"/>
      <c r="D12" s="50"/>
      <c r="E12" s="50"/>
    </row>
    <row r="13" spans="1:5" ht="15.75" thickBot="1">
      <c r="A13" s="18" t="s">
        <v>18</v>
      </c>
      <c r="B13" s="32" t="e">
        <f>#REF!</f>
        <v>#REF!</v>
      </c>
      <c r="C13" s="33">
        <f>C14+C15</f>
        <v>227422.08000000002</v>
      </c>
      <c r="D13" s="34"/>
      <c r="E13" s="35"/>
    </row>
    <row r="14" spans="1:5" s="16" customFormat="1" ht="15.75" outlineLevel="2" thickBot="1">
      <c r="A14" s="36" t="s">
        <v>79</v>
      </c>
      <c r="B14" s="36" t="s">
        <v>78</v>
      </c>
      <c r="C14" s="36">
        <v>117717.12</v>
      </c>
      <c r="D14" s="36" t="s">
        <v>5</v>
      </c>
      <c r="E14" s="36">
        <v>30816</v>
      </c>
    </row>
    <row r="15" spans="1:5" s="16" customFormat="1" ht="15.75" outlineLevel="2" thickBot="1">
      <c r="A15" s="36" t="s">
        <v>76</v>
      </c>
      <c r="B15" s="36" t="s">
        <v>75</v>
      </c>
      <c r="C15" s="36">
        <v>109704.96000000001</v>
      </c>
      <c r="D15" s="36" t="s">
        <v>5</v>
      </c>
      <c r="E15" s="36">
        <v>30816</v>
      </c>
    </row>
    <row r="16" spans="1:5" ht="29.25" thickBot="1">
      <c r="A16" s="18" t="s">
        <v>19</v>
      </c>
      <c r="B16" s="32" t="str">
        <f>B18</f>
        <v>Уборка МОП 3,4 кв. 2018г. К=0,8</v>
      </c>
      <c r="C16" s="33">
        <f>C18+C17</f>
        <v>88133.759999999995</v>
      </c>
      <c r="D16" s="34"/>
      <c r="E16" s="35"/>
    </row>
    <row r="17" spans="1:5" s="16" customFormat="1" ht="15.75" outlineLevel="2" thickBot="1">
      <c r="A17" s="36" t="s">
        <v>88</v>
      </c>
      <c r="B17" s="36" t="s">
        <v>88</v>
      </c>
      <c r="C17" s="36">
        <v>38211.839999999997</v>
      </c>
      <c r="D17" s="36" t="s">
        <v>5</v>
      </c>
      <c r="E17" s="36">
        <v>30816</v>
      </c>
    </row>
    <row r="18" spans="1:5" s="16" customFormat="1" ht="15.75" outlineLevel="2" thickBot="1">
      <c r="A18" s="36" t="s">
        <v>86</v>
      </c>
      <c r="B18" s="36" t="s">
        <v>86</v>
      </c>
      <c r="C18" s="36">
        <v>49921.919999999998</v>
      </c>
      <c r="D18" s="36" t="s">
        <v>5</v>
      </c>
      <c r="E18" s="36">
        <v>30816</v>
      </c>
    </row>
    <row r="19" spans="1:5" ht="15.75" thickBot="1">
      <c r="A19" s="18" t="s">
        <v>20</v>
      </c>
      <c r="B19" s="37" t="e">
        <f>B20+B21</f>
        <v>#VALUE!</v>
      </c>
      <c r="C19" s="33">
        <f>C20+C21</f>
        <v>133746.79999999999</v>
      </c>
      <c r="D19" s="38"/>
      <c r="E19" s="39"/>
    </row>
    <row r="20" spans="1:5" s="16" customFormat="1" ht="15.75" outlineLevel="2" thickBot="1">
      <c r="A20" s="36" t="s">
        <v>124</v>
      </c>
      <c r="B20" s="36" t="s">
        <v>124</v>
      </c>
      <c r="C20" s="36">
        <v>67788</v>
      </c>
      <c r="D20" s="36" t="s">
        <v>21</v>
      </c>
      <c r="E20" s="36">
        <v>1260</v>
      </c>
    </row>
    <row r="21" spans="1:5" s="16" customFormat="1" ht="15.75" outlineLevel="2" thickBot="1">
      <c r="A21" s="36" t="s">
        <v>122</v>
      </c>
      <c r="B21" s="36" t="s">
        <v>122</v>
      </c>
      <c r="C21" s="36">
        <v>65958.8</v>
      </c>
      <c r="D21" s="36" t="s">
        <v>21</v>
      </c>
      <c r="E21" s="36">
        <v>1226</v>
      </c>
    </row>
    <row r="22" spans="1:5" ht="43.5" thickBot="1">
      <c r="A22" s="18" t="s">
        <v>22</v>
      </c>
      <c r="B22" s="32"/>
      <c r="C22" s="33">
        <f>SUM(C23:C28)</f>
        <v>24817.16</v>
      </c>
      <c r="D22" s="34"/>
      <c r="E22" s="35"/>
    </row>
    <row r="23" spans="1:5" s="16" customFormat="1" ht="15.75" outlineLevel="2" thickBot="1">
      <c r="A23" s="36" t="s">
        <v>120</v>
      </c>
      <c r="B23" s="36" t="s">
        <v>120</v>
      </c>
      <c r="C23" s="36">
        <v>2465.2800000000002</v>
      </c>
      <c r="D23" s="36" t="s">
        <v>5</v>
      </c>
      <c r="E23" s="36">
        <v>30816</v>
      </c>
    </row>
    <row r="24" spans="1:5" s="16" customFormat="1" ht="15.75" outlineLevel="2" thickBot="1">
      <c r="A24" s="36" t="s">
        <v>118</v>
      </c>
      <c r="B24" s="36" t="s">
        <v>117</v>
      </c>
      <c r="C24" s="36">
        <v>2773.44</v>
      </c>
      <c r="D24" s="36" t="s">
        <v>5</v>
      </c>
      <c r="E24" s="36">
        <v>30816</v>
      </c>
    </row>
    <row r="25" spans="1:5" s="16" customFormat="1" ht="15.75" outlineLevel="2" thickBot="1">
      <c r="A25" s="36" t="s">
        <v>70</v>
      </c>
      <c r="B25" s="36" t="s">
        <v>70</v>
      </c>
      <c r="C25" s="36">
        <v>780.68</v>
      </c>
      <c r="D25" s="36" t="s">
        <v>5</v>
      </c>
      <c r="E25" s="36">
        <v>30816</v>
      </c>
    </row>
    <row r="26" spans="1:5" s="16" customFormat="1" ht="15.75" outlineLevel="2" thickBot="1">
      <c r="A26" s="36" t="s">
        <v>68</v>
      </c>
      <c r="B26" s="36" t="s">
        <v>67</v>
      </c>
      <c r="C26" s="36">
        <v>2465.2800000000002</v>
      </c>
      <c r="D26" s="36" t="s">
        <v>5</v>
      </c>
      <c r="E26" s="36">
        <v>30816</v>
      </c>
    </row>
    <row r="27" spans="1:5" s="16" customFormat="1" ht="15.75" outlineLevel="2" thickBot="1">
      <c r="A27" s="36" t="s">
        <v>65</v>
      </c>
      <c r="B27" s="36" t="s">
        <v>64</v>
      </c>
      <c r="C27" s="36">
        <v>4314.24</v>
      </c>
      <c r="D27" s="36" t="s">
        <v>5</v>
      </c>
      <c r="E27" s="36">
        <v>30816</v>
      </c>
    </row>
    <row r="28" spans="1:5" s="16" customFormat="1" ht="15.75" outlineLevel="2" thickBot="1">
      <c r="A28" s="36" t="s">
        <v>62</v>
      </c>
      <c r="B28" s="36" t="s">
        <v>61</v>
      </c>
      <c r="C28" s="36">
        <v>12018.24</v>
      </c>
      <c r="D28" s="36" t="s">
        <v>5</v>
      </c>
      <c r="E28" s="36">
        <v>30816</v>
      </c>
    </row>
    <row r="29" spans="1:5" ht="43.5" outlineLevel="1" thickBot="1">
      <c r="A29" s="18" t="s">
        <v>23</v>
      </c>
      <c r="B29" s="40"/>
      <c r="C29" s="41">
        <f>SUM(C30:C36)</f>
        <v>17483.04</v>
      </c>
      <c r="D29" s="42"/>
      <c r="E29" s="42"/>
    </row>
    <row r="30" spans="1:5" s="16" customFormat="1" ht="15.75" outlineLevel="2" thickBot="1">
      <c r="A30" s="36" t="s">
        <v>27</v>
      </c>
      <c r="B30" s="36" t="s">
        <v>27</v>
      </c>
      <c r="C30" s="36">
        <v>179.03</v>
      </c>
      <c r="D30" s="36" t="s">
        <v>7</v>
      </c>
      <c r="E30" s="36">
        <v>1</v>
      </c>
    </row>
    <row r="31" spans="1:5" s="16" customFormat="1" ht="15.75" outlineLevel="2" thickBot="1">
      <c r="A31" s="36" t="s">
        <v>45</v>
      </c>
      <c r="B31" s="36" t="s">
        <v>45</v>
      </c>
      <c r="C31" s="36">
        <v>972.46</v>
      </c>
      <c r="D31" s="36" t="s">
        <v>6</v>
      </c>
      <c r="E31" s="36">
        <v>1</v>
      </c>
    </row>
    <row r="32" spans="1:5" s="16" customFormat="1" ht="15.75" outlineLevel="2" thickBot="1">
      <c r="A32" s="36" t="s">
        <v>98</v>
      </c>
      <c r="B32" s="36" t="s">
        <v>98</v>
      </c>
      <c r="C32" s="36">
        <v>3251.25</v>
      </c>
      <c r="D32" s="36" t="s">
        <v>6</v>
      </c>
      <c r="E32" s="36">
        <v>1</v>
      </c>
    </row>
    <row r="33" spans="1:6" s="16" customFormat="1" ht="15.75" outlineLevel="2" thickBot="1">
      <c r="A33" s="36" t="s">
        <v>28</v>
      </c>
      <c r="B33" s="36" t="s">
        <v>28</v>
      </c>
      <c r="C33" s="36">
        <v>5808.3</v>
      </c>
      <c r="D33" s="36" t="s">
        <v>6</v>
      </c>
      <c r="E33" s="36">
        <v>3</v>
      </c>
    </row>
    <row r="34" spans="1:6" s="16" customFormat="1" ht="15.75" outlineLevel="2" thickBot="1">
      <c r="A34" s="36" t="s">
        <v>15</v>
      </c>
      <c r="B34" s="36" t="s">
        <v>15</v>
      </c>
      <c r="C34" s="36">
        <v>158.34</v>
      </c>
      <c r="D34" s="36" t="s">
        <v>95</v>
      </c>
      <c r="E34" s="36">
        <v>0.16</v>
      </c>
    </row>
    <row r="35" spans="1:6" s="16" customFormat="1" ht="15.75" outlineLevel="2" thickBot="1">
      <c r="A35" s="36" t="s">
        <v>73</v>
      </c>
      <c r="B35" s="36" t="s">
        <v>73</v>
      </c>
      <c r="C35" s="36">
        <v>4692.84</v>
      </c>
      <c r="D35" s="36" t="s">
        <v>6</v>
      </c>
      <c r="E35" s="36">
        <v>2</v>
      </c>
    </row>
    <row r="36" spans="1:6" s="16" customFormat="1" ht="15.75" outlineLevel="2" thickBot="1">
      <c r="A36" s="36" t="s">
        <v>53</v>
      </c>
      <c r="B36" s="36" t="s">
        <v>53</v>
      </c>
      <c r="C36" s="36">
        <v>2420.8200000000002</v>
      </c>
      <c r="D36" s="36" t="s">
        <v>6</v>
      </c>
      <c r="E36" s="36">
        <v>6</v>
      </c>
    </row>
    <row r="37" spans="1:6" ht="43.5" thickBot="1">
      <c r="A37" s="18" t="s">
        <v>24</v>
      </c>
      <c r="B37" s="32">
        <f>SUM(B38:B45)</f>
        <v>0</v>
      </c>
      <c r="C37" s="33">
        <f>SUM(C38:C46)</f>
        <v>45523.35</v>
      </c>
      <c r="D37" s="34"/>
      <c r="E37" s="35"/>
      <c r="F37" s="5" t="s">
        <v>4</v>
      </c>
    </row>
    <row r="38" spans="1:6" s="16" customFormat="1" ht="15.75" outlineLevel="2" thickBot="1">
      <c r="A38" s="36" t="s">
        <v>25</v>
      </c>
      <c r="B38" s="36" t="s">
        <v>25</v>
      </c>
      <c r="C38" s="36">
        <v>4856.16</v>
      </c>
      <c r="D38" s="36" t="s">
        <v>26</v>
      </c>
      <c r="E38" s="36">
        <v>6</v>
      </c>
    </row>
    <row r="39" spans="1:6" s="16" customFormat="1" ht="15.75" outlineLevel="2" thickBot="1">
      <c r="A39" s="36" t="s">
        <v>104</v>
      </c>
      <c r="B39" s="36" t="s">
        <v>104</v>
      </c>
      <c r="C39" s="36">
        <v>2942.88</v>
      </c>
      <c r="D39" s="36" t="s">
        <v>7</v>
      </c>
      <c r="E39" s="36">
        <v>8</v>
      </c>
    </row>
    <row r="40" spans="1:6" s="16" customFormat="1" ht="15.75" outlineLevel="2" thickBot="1">
      <c r="A40" s="36" t="s">
        <v>14</v>
      </c>
      <c r="B40" s="36" t="s">
        <v>14</v>
      </c>
      <c r="C40" s="36">
        <v>3837.8</v>
      </c>
      <c r="D40" s="36" t="s">
        <v>6</v>
      </c>
      <c r="E40" s="36">
        <v>2</v>
      </c>
    </row>
    <row r="41" spans="1:6" s="16" customFormat="1" ht="15.75" outlineLevel="2" thickBot="1">
      <c r="A41" s="36" t="s">
        <v>16</v>
      </c>
      <c r="B41" s="36" t="s">
        <v>16</v>
      </c>
      <c r="C41" s="36">
        <v>16480</v>
      </c>
      <c r="D41" s="36" t="s">
        <v>94</v>
      </c>
      <c r="E41" s="36">
        <v>16</v>
      </c>
    </row>
    <row r="42" spans="1:6" s="16" customFormat="1" ht="15.75" outlineLevel="2" thickBot="1">
      <c r="A42" s="36" t="s">
        <v>43</v>
      </c>
      <c r="B42" s="36" t="s">
        <v>43</v>
      </c>
      <c r="C42" s="36">
        <v>718.4</v>
      </c>
      <c r="D42" s="36" t="s">
        <v>6</v>
      </c>
      <c r="E42" s="36">
        <v>4</v>
      </c>
    </row>
    <row r="43" spans="1:6" s="16" customFormat="1" ht="15.75" outlineLevel="2" thickBot="1">
      <c r="A43" s="36" t="s">
        <v>33</v>
      </c>
      <c r="B43" s="36" t="s">
        <v>34</v>
      </c>
      <c r="C43" s="36">
        <v>1284.68</v>
      </c>
      <c r="D43" s="36" t="s">
        <v>35</v>
      </c>
      <c r="E43" s="36">
        <v>2</v>
      </c>
    </row>
    <row r="44" spans="1:6" s="16" customFormat="1" ht="15.75" outlineLevel="2" thickBot="1">
      <c r="A44" s="36" t="s">
        <v>41</v>
      </c>
      <c r="B44" s="36" t="s">
        <v>41</v>
      </c>
      <c r="C44" s="36">
        <v>1620.84</v>
      </c>
      <c r="D44" s="36" t="s">
        <v>42</v>
      </c>
      <c r="E44" s="36">
        <v>6</v>
      </c>
    </row>
    <row r="45" spans="1:6" s="16" customFormat="1" ht="15.75" outlineLevel="2" thickBot="1">
      <c r="A45" s="36" t="s">
        <v>17</v>
      </c>
      <c r="B45" s="36" t="s">
        <v>17</v>
      </c>
      <c r="C45" s="36">
        <v>13161.06</v>
      </c>
      <c r="D45" s="36" t="s">
        <v>7</v>
      </c>
      <c r="E45" s="36">
        <v>66</v>
      </c>
    </row>
    <row r="46" spans="1:6" s="16" customFormat="1" ht="15.75" outlineLevel="2" thickBot="1">
      <c r="A46" s="36" t="s">
        <v>51</v>
      </c>
      <c r="B46" s="36" t="s">
        <v>51</v>
      </c>
      <c r="C46" s="36">
        <v>621.53</v>
      </c>
      <c r="D46" s="36" t="s">
        <v>26</v>
      </c>
      <c r="E46" s="36">
        <v>1</v>
      </c>
    </row>
    <row r="47" spans="1:6" ht="28.5">
      <c r="A47" s="18" t="s">
        <v>29</v>
      </c>
      <c r="B47" s="32" t="e">
        <f>#REF!+#REF!</f>
        <v>#REF!</v>
      </c>
      <c r="C47" s="33">
        <v>0</v>
      </c>
      <c r="D47" s="34"/>
      <c r="E47" s="35"/>
    </row>
    <row r="48" spans="1:6" ht="28.5">
      <c r="A48" s="18" t="s">
        <v>30</v>
      </c>
      <c r="B48" s="32" t="e">
        <f>SUM(#REF!)</f>
        <v>#REF!</v>
      </c>
      <c r="C48" s="33">
        <v>0</v>
      </c>
      <c r="D48" s="34"/>
      <c r="E48" s="35"/>
    </row>
    <row r="49" spans="1:5" ht="28.5">
      <c r="A49" s="18" t="s">
        <v>31</v>
      </c>
      <c r="B49" s="32" t="e">
        <f>#REF!</f>
        <v>#REF!</v>
      </c>
      <c r="C49" s="33">
        <v>0</v>
      </c>
      <c r="D49" s="34"/>
      <c r="E49" s="35"/>
    </row>
    <row r="50" spans="1:5" ht="28.5">
      <c r="A50" s="18" t="s">
        <v>32</v>
      </c>
      <c r="B50" s="32" t="e">
        <f>#REF!+#REF!</f>
        <v>#REF!</v>
      </c>
      <c r="C50" s="33">
        <v>0</v>
      </c>
      <c r="D50" s="34"/>
      <c r="E50" s="35"/>
    </row>
    <row r="51" spans="1:5" ht="28.5">
      <c r="A51" s="18" t="s">
        <v>36</v>
      </c>
      <c r="B51" s="32" t="e">
        <f>#REF!</f>
        <v>#REF!</v>
      </c>
      <c r="C51" s="33">
        <v>0</v>
      </c>
      <c r="D51" s="34"/>
      <c r="E51" s="35"/>
    </row>
    <row r="52" spans="1:5" ht="29.25" thickBot="1">
      <c r="A52" s="18" t="s">
        <v>37</v>
      </c>
      <c r="B52" s="32" t="e">
        <f>B53+#REF!</f>
        <v>#VALUE!</v>
      </c>
      <c r="C52" s="33">
        <f>C53+C54</f>
        <v>35530.85</v>
      </c>
      <c r="D52" s="34"/>
      <c r="E52" s="35"/>
    </row>
    <row r="53" spans="1:5" s="16" customFormat="1" ht="15.75" outlineLevel="2" thickBot="1">
      <c r="A53" s="36" t="s">
        <v>92</v>
      </c>
      <c r="B53" s="36" t="s">
        <v>92</v>
      </c>
      <c r="C53" s="36">
        <v>14575.97</v>
      </c>
      <c r="D53" s="36" t="s">
        <v>5</v>
      </c>
      <c r="E53" s="36">
        <v>30816</v>
      </c>
    </row>
    <row r="54" spans="1:5" s="16" customFormat="1" ht="15.75" outlineLevel="2" thickBot="1">
      <c r="A54" s="36" t="s">
        <v>90</v>
      </c>
      <c r="B54" s="36" t="s">
        <v>90</v>
      </c>
      <c r="C54" s="36">
        <v>20954.88</v>
      </c>
      <c r="D54" s="36" t="s">
        <v>5</v>
      </c>
      <c r="E54" s="36">
        <v>30816</v>
      </c>
    </row>
    <row r="55" spans="1:5" ht="43.5" thickBot="1">
      <c r="A55" s="18" t="s">
        <v>38</v>
      </c>
      <c r="B55" s="32" t="e">
        <f>#REF!</f>
        <v>#REF!</v>
      </c>
      <c r="C55" s="33">
        <f>C56+C57</f>
        <v>6336</v>
      </c>
      <c r="D55" s="34"/>
      <c r="E55" s="35"/>
    </row>
    <row r="56" spans="1:5" s="16" customFormat="1" ht="15.75" outlineLevel="2" thickBot="1">
      <c r="A56" s="36" t="s">
        <v>115</v>
      </c>
      <c r="B56" s="36" t="s">
        <v>115</v>
      </c>
      <c r="C56" s="36">
        <v>3168</v>
      </c>
      <c r="D56" s="36" t="s">
        <v>5</v>
      </c>
      <c r="E56" s="36">
        <v>2200</v>
      </c>
    </row>
    <row r="57" spans="1:5" s="16" customFormat="1" ht="15.75" outlineLevel="2" thickBot="1">
      <c r="A57" s="36" t="s">
        <v>115</v>
      </c>
      <c r="B57" s="36" t="s">
        <v>115</v>
      </c>
      <c r="C57" s="36">
        <v>3168</v>
      </c>
      <c r="D57" s="36" t="s">
        <v>5</v>
      </c>
      <c r="E57" s="36">
        <v>2200</v>
      </c>
    </row>
    <row r="58" spans="1:5" ht="57.75" thickBot="1">
      <c r="A58" s="18" t="s">
        <v>39</v>
      </c>
      <c r="B58" s="32">
        <f>SUM(B59:B59)</f>
        <v>0</v>
      </c>
      <c r="C58" s="33">
        <f>SUM(C59:C65)</f>
        <v>166406.01</v>
      </c>
      <c r="D58" s="34"/>
      <c r="E58" s="35"/>
    </row>
    <row r="59" spans="1:5" s="16" customFormat="1" ht="15.75" outlineLevel="2" thickBot="1">
      <c r="A59" s="36" t="s">
        <v>111</v>
      </c>
      <c r="B59" s="36" t="s">
        <v>110</v>
      </c>
      <c r="C59" s="36">
        <v>523.87</v>
      </c>
      <c r="D59" s="36" t="s">
        <v>5</v>
      </c>
      <c r="E59" s="36">
        <v>30816</v>
      </c>
    </row>
    <row r="60" spans="1:5" s="16" customFormat="1" ht="15.75" outlineLevel="2" thickBot="1">
      <c r="A60" s="36" t="s">
        <v>108</v>
      </c>
      <c r="B60" s="36" t="s">
        <v>107</v>
      </c>
      <c r="C60" s="36">
        <v>523.87</v>
      </c>
      <c r="D60" s="36" t="s">
        <v>5</v>
      </c>
      <c r="E60" s="36">
        <v>30816</v>
      </c>
    </row>
    <row r="61" spans="1:5" s="16" customFormat="1" ht="15.75" outlineLevel="2" thickBot="1">
      <c r="A61" s="36" t="s">
        <v>44</v>
      </c>
      <c r="B61" s="36" t="s">
        <v>44</v>
      </c>
      <c r="C61" s="36">
        <v>247.28</v>
      </c>
      <c r="D61" s="36" t="s">
        <v>6</v>
      </c>
      <c r="E61" s="36">
        <v>1</v>
      </c>
    </row>
    <row r="62" spans="1:5" s="16" customFormat="1" ht="15.75" outlineLevel="2" thickBot="1">
      <c r="A62" s="36" t="s">
        <v>101</v>
      </c>
      <c r="B62" s="36" t="s">
        <v>101</v>
      </c>
      <c r="C62" s="36">
        <v>123.14</v>
      </c>
      <c r="D62" s="36" t="s">
        <v>6</v>
      </c>
      <c r="E62" s="36">
        <v>1</v>
      </c>
    </row>
    <row r="63" spans="1:5" s="16" customFormat="1" ht="15.75" outlineLevel="2" thickBot="1">
      <c r="A63" s="36" t="s">
        <v>84</v>
      </c>
      <c r="B63" s="36" t="s">
        <v>83</v>
      </c>
      <c r="C63" s="36">
        <v>86901.119999999995</v>
      </c>
      <c r="D63" s="36" t="s">
        <v>5</v>
      </c>
      <c r="E63" s="36">
        <v>30816</v>
      </c>
    </row>
    <row r="64" spans="1:5" s="16" customFormat="1" ht="15.75" outlineLevel="2" thickBot="1">
      <c r="A64" s="36" t="s">
        <v>81</v>
      </c>
      <c r="B64" s="36" t="s">
        <v>81</v>
      </c>
      <c r="C64" s="36">
        <v>76731.839999999997</v>
      </c>
      <c r="D64" s="36" t="s">
        <v>5</v>
      </c>
      <c r="E64" s="36">
        <v>30816</v>
      </c>
    </row>
    <row r="65" spans="1:5" s="16" customFormat="1" ht="15.75" outlineLevel="2" thickBot="1">
      <c r="A65" s="36" t="s">
        <v>58</v>
      </c>
      <c r="B65" s="36" t="s">
        <v>58</v>
      </c>
      <c r="C65" s="36">
        <v>1354.89</v>
      </c>
      <c r="D65" s="36" t="s">
        <v>57</v>
      </c>
      <c r="E65" s="36">
        <v>0.3</v>
      </c>
    </row>
    <row r="66" spans="1:5">
      <c r="A66" s="18" t="s">
        <v>40</v>
      </c>
      <c r="B66" s="32">
        <f>B67</f>
        <v>4525.4237288135591</v>
      </c>
      <c r="C66" s="33">
        <f>C67</f>
        <v>5340</v>
      </c>
      <c r="D66" s="34"/>
      <c r="E66" s="35"/>
    </row>
    <row r="67" spans="1:5" ht="30">
      <c r="A67" s="43" t="s">
        <v>140</v>
      </c>
      <c r="B67" s="37">
        <f>C67/1.18</f>
        <v>4525.4237288135591</v>
      </c>
      <c r="C67" s="44">
        <f>E67*5*12</f>
        <v>5340</v>
      </c>
      <c r="D67" s="45" t="s">
        <v>8</v>
      </c>
      <c r="E67" s="38">
        <v>89</v>
      </c>
    </row>
    <row r="68" spans="1:5">
      <c r="A68" s="17" t="s">
        <v>136</v>
      </c>
      <c r="B68" s="46" t="e">
        <f>B13+B16+B19+#REF!+B37+B47+B48+B49+B50+B51+B52+B55+B58+B66</f>
        <v>#REF!</v>
      </c>
      <c r="C68" s="33">
        <f>C13+C16+C19+C22+C29+C37+C47+C48+C49+C50+C51+C52+C55+C58</f>
        <v>745399.04999999993</v>
      </c>
      <c r="D68" s="47"/>
      <c r="E68" s="35"/>
    </row>
    <row r="69" spans="1:5">
      <c r="A69" s="17" t="s">
        <v>137</v>
      </c>
      <c r="B69" s="48"/>
      <c r="C69" s="33">
        <f>C68*1.18+C66</f>
        <v>884910.87899999984</v>
      </c>
      <c r="D69" s="34"/>
      <c r="E69" s="35"/>
    </row>
    <row r="70" spans="1:5">
      <c r="A70" s="17" t="s">
        <v>138</v>
      </c>
      <c r="B70" s="48"/>
      <c r="C70" s="33">
        <f>C4+C6+C9-C69</f>
        <v>1033171.2002</v>
      </c>
      <c r="D70" s="34"/>
      <c r="E70" s="35"/>
    </row>
    <row r="71" spans="1:5" ht="28.5">
      <c r="A71" s="18" t="s">
        <v>141</v>
      </c>
      <c r="B71" s="32"/>
      <c r="C71" s="33">
        <f>C70+C8</f>
        <v>966616.8502000001</v>
      </c>
      <c r="D71" s="34"/>
      <c r="E71" s="35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topLeftCell="A61" workbookViewId="0">
      <selection activeCell="A14" sqref="A14:XFD15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130</v>
      </c>
    </row>
    <row r="3" spans="1:5">
      <c r="A3" t="s">
        <v>129</v>
      </c>
    </row>
    <row r="4" spans="1:5" ht="15.75" thickBot="1"/>
    <row r="5" spans="1:5" ht="15.75" thickBot="1">
      <c r="A5" s="13"/>
      <c r="B5" s="13" t="s">
        <v>128</v>
      </c>
      <c r="C5" s="13" t="s">
        <v>127</v>
      </c>
      <c r="D5" s="13" t="s">
        <v>126</v>
      </c>
      <c r="E5" s="13" t="s">
        <v>125</v>
      </c>
    </row>
    <row r="6" spans="1:5" s="16" customFormat="1" ht="15.75" outlineLevel="2" thickBot="1">
      <c r="A6" s="15" t="s">
        <v>124</v>
      </c>
      <c r="B6" s="15" t="s">
        <v>124</v>
      </c>
      <c r="C6" s="15">
        <v>67788</v>
      </c>
      <c r="D6" s="15" t="s">
        <v>21</v>
      </c>
      <c r="E6" s="15">
        <v>1260</v>
      </c>
    </row>
    <row r="7" spans="1:5" ht="15.75" outlineLevel="1" thickBot="1">
      <c r="A7" s="12" t="s">
        <v>123</v>
      </c>
      <c r="B7" s="10"/>
      <c r="C7" s="10">
        <f>SUBTOTAL(9,C6:C6)</f>
        <v>67788</v>
      </c>
      <c r="D7" s="10"/>
      <c r="E7" s="10">
        <f>SUBTOTAL(9,E6:E6)</f>
        <v>1260</v>
      </c>
    </row>
    <row r="8" spans="1:5" s="16" customFormat="1" ht="15.75" outlineLevel="2" thickBot="1">
      <c r="A8" s="15" t="s">
        <v>122</v>
      </c>
      <c r="B8" s="15" t="s">
        <v>122</v>
      </c>
      <c r="C8" s="15">
        <v>65958.8</v>
      </c>
      <c r="D8" s="15" t="s">
        <v>21</v>
      </c>
      <c r="E8" s="15">
        <v>1226</v>
      </c>
    </row>
    <row r="9" spans="1:5" ht="15.75" outlineLevel="1" thickBot="1">
      <c r="A9" s="11" t="s">
        <v>121</v>
      </c>
      <c r="B9" s="10"/>
      <c r="C9" s="10">
        <f>SUBTOTAL(9,C8:C8)</f>
        <v>65958.8</v>
      </c>
      <c r="D9" s="10"/>
      <c r="E9" s="10">
        <f>SUBTOTAL(9,E8:E8)</f>
        <v>1226</v>
      </c>
    </row>
    <row r="10" spans="1:5" s="16" customFormat="1" ht="15.75" outlineLevel="2" thickBot="1">
      <c r="A10" s="15" t="s">
        <v>120</v>
      </c>
      <c r="B10" s="15" t="s">
        <v>120</v>
      </c>
      <c r="C10" s="15">
        <v>2465.2800000000002</v>
      </c>
      <c r="D10" s="15" t="s">
        <v>5</v>
      </c>
      <c r="E10" s="15">
        <v>30816</v>
      </c>
    </row>
    <row r="11" spans="1:5" ht="15.75" outlineLevel="1" thickBot="1">
      <c r="A11" s="11" t="s">
        <v>119</v>
      </c>
      <c r="B11" s="10"/>
      <c r="C11" s="10">
        <f>SUBTOTAL(9,C10:C10)</f>
        <v>2465.2800000000002</v>
      </c>
      <c r="D11" s="10"/>
      <c r="E11" s="10">
        <f>SUBTOTAL(9,E10:E10)</f>
        <v>30816</v>
      </c>
    </row>
    <row r="12" spans="1:5" s="16" customFormat="1" ht="15.75" outlineLevel="2" thickBot="1">
      <c r="A12" s="15" t="s">
        <v>118</v>
      </c>
      <c r="B12" s="15" t="s">
        <v>117</v>
      </c>
      <c r="C12" s="15">
        <v>2773.44</v>
      </c>
      <c r="D12" s="15" t="s">
        <v>5</v>
      </c>
      <c r="E12" s="15">
        <v>30816</v>
      </c>
    </row>
    <row r="13" spans="1:5" ht="15.75" outlineLevel="1" thickBot="1">
      <c r="A13" s="11" t="s">
        <v>116</v>
      </c>
      <c r="B13" s="10"/>
      <c r="C13" s="10">
        <f>SUBTOTAL(9,C12:C12)</f>
        <v>2773.44</v>
      </c>
      <c r="D13" s="10"/>
      <c r="E13" s="10">
        <f>SUBTOTAL(9,E12:E12)</f>
        <v>30816</v>
      </c>
    </row>
    <row r="14" spans="1:5" s="16" customFormat="1" ht="15.75" outlineLevel="2" thickBot="1">
      <c r="A14" s="15" t="s">
        <v>115</v>
      </c>
      <c r="B14" s="15" t="s">
        <v>115</v>
      </c>
      <c r="C14" s="15">
        <v>3168</v>
      </c>
      <c r="D14" s="15" t="s">
        <v>5</v>
      </c>
      <c r="E14" s="15">
        <v>2200</v>
      </c>
    </row>
    <row r="15" spans="1:5" s="16" customFormat="1" ht="15.75" outlineLevel="2" thickBot="1">
      <c r="A15" s="15" t="s">
        <v>115</v>
      </c>
      <c r="B15" s="15" t="s">
        <v>115</v>
      </c>
      <c r="C15" s="15">
        <v>3168</v>
      </c>
      <c r="D15" s="15" t="s">
        <v>5</v>
      </c>
      <c r="E15" s="15">
        <v>2200</v>
      </c>
    </row>
    <row r="16" spans="1:5" ht="15.75" outlineLevel="1" thickBot="1">
      <c r="A16" s="11" t="s">
        <v>114</v>
      </c>
      <c r="B16" s="10"/>
      <c r="C16" s="10">
        <f>SUBTOTAL(9,C14:C15)</f>
        <v>6336</v>
      </c>
      <c r="D16" s="10"/>
      <c r="E16" s="10">
        <f>SUBTOTAL(9,E14:E15)</f>
        <v>4400</v>
      </c>
    </row>
    <row r="17" spans="1:5" s="16" customFormat="1" ht="15.75" outlineLevel="2" thickBot="1">
      <c r="A17" s="15" t="s">
        <v>25</v>
      </c>
      <c r="B17" s="15" t="s">
        <v>25</v>
      </c>
      <c r="C17" s="15">
        <v>4856.16</v>
      </c>
      <c r="D17" s="15" t="s">
        <v>26</v>
      </c>
      <c r="E17" s="15">
        <v>6</v>
      </c>
    </row>
    <row r="18" spans="1:5" ht="15.75" outlineLevel="1" thickBot="1">
      <c r="A18" s="11" t="s">
        <v>113</v>
      </c>
      <c r="B18" s="10"/>
      <c r="C18" s="10">
        <f>SUBTOTAL(9,C17:C17)</f>
        <v>4856.16</v>
      </c>
      <c r="D18" s="10"/>
      <c r="E18" s="10">
        <f>SUBTOTAL(9,E17:E17)</f>
        <v>6</v>
      </c>
    </row>
    <row r="19" spans="1:5" s="16" customFormat="1" ht="15.75" outlineLevel="2" thickBot="1">
      <c r="A19" s="15" t="s">
        <v>27</v>
      </c>
      <c r="B19" s="15" t="s">
        <v>27</v>
      </c>
      <c r="C19" s="15">
        <v>179.03</v>
      </c>
      <c r="D19" s="15" t="s">
        <v>7</v>
      </c>
      <c r="E19" s="15">
        <v>1</v>
      </c>
    </row>
    <row r="20" spans="1:5" ht="15.75" outlineLevel="1" thickBot="1">
      <c r="A20" s="11" t="s">
        <v>112</v>
      </c>
      <c r="B20" s="10"/>
      <c r="C20" s="10">
        <f>SUBTOTAL(9,C19:C19)</f>
        <v>179.03</v>
      </c>
      <c r="D20" s="10"/>
      <c r="E20" s="10">
        <f>SUBTOTAL(9,E19:E19)</f>
        <v>1</v>
      </c>
    </row>
    <row r="21" spans="1:5" s="16" customFormat="1" ht="15.75" outlineLevel="2" thickBot="1">
      <c r="A21" s="15" t="s">
        <v>111</v>
      </c>
      <c r="B21" s="15" t="s">
        <v>110</v>
      </c>
      <c r="C21" s="15">
        <v>523.87</v>
      </c>
      <c r="D21" s="15" t="s">
        <v>5</v>
      </c>
      <c r="E21" s="15">
        <v>30816</v>
      </c>
    </row>
    <row r="22" spans="1:5" ht="15.75" outlineLevel="1" thickBot="1">
      <c r="A22" s="11" t="s">
        <v>109</v>
      </c>
      <c r="B22" s="10"/>
      <c r="C22" s="10">
        <f>SUBTOTAL(9,C21:C21)</f>
        <v>523.87</v>
      </c>
      <c r="D22" s="10"/>
      <c r="E22" s="10">
        <f>SUBTOTAL(9,E21:E21)</f>
        <v>30816</v>
      </c>
    </row>
    <row r="23" spans="1:5" s="16" customFormat="1" ht="15.75" outlineLevel="2" thickBot="1">
      <c r="A23" s="15" t="s">
        <v>108</v>
      </c>
      <c r="B23" s="15" t="s">
        <v>107</v>
      </c>
      <c r="C23" s="15">
        <v>523.87</v>
      </c>
      <c r="D23" s="15" t="s">
        <v>5</v>
      </c>
      <c r="E23" s="15">
        <v>30816</v>
      </c>
    </row>
    <row r="24" spans="1:5" ht="15.75" outlineLevel="1" thickBot="1">
      <c r="A24" s="11" t="s">
        <v>106</v>
      </c>
      <c r="B24" s="10"/>
      <c r="C24" s="10">
        <f>SUBTOTAL(9,C23:C23)</f>
        <v>523.87</v>
      </c>
      <c r="D24" s="10"/>
      <c r="E24" s="10">
        <f>SUBTOTAL(9,E23:E23)</f>
        <v>30816</v>
      </c>
    </row>
    <row r="25" spans="1:5" s="16" customFormat="1" ht="15.75" outlineLevel="2" thickBot="1">
      <c r="A25" s="15" t="s">
        <v>44</v>
      </c>
      <c r="B25" s="15" t="s">
        <v>44</v>
      </c>
      <c r="C25" s="15">
        <v>247.28</v>
      </c>
      <c r="D25" s="15" t="s">
        <v>6</v>
      </c>
      <c r="E25" s="15">
        <v>1</v>
      </c>
    </row>
    <row r="26" spans="1:5" ht="15.75" outlineLevel="1" thickBot="1">
      <c r="A26" s="11" t="s">
        <v>105</v>
      </c>
      <c r="B26" s="10"/>
      <c r="C26" s="10">
        <f>SUBTOTAL(9,C25:C25)</f>
        <v>247.28</v>
      </c>
      <c r="D26" s="10"/>
      <c r="E26" s="10">
        <f>SUBTOTAL(9,E25:E25)</f>
        <v>1</v>
      </c>
    </row>
    <row r="27" spans="1:5" s="16" customFormat="1" ht="15.75" outlineLevel="2" thickBot="1">
      <c r="A27" s="15" t="s">
        <v>104</v>
      </c>
      <c r="B27" s="15" t="s">
        <v>104</v>
      </c>
      <c r="C27" s="15">
        <v>2942.88</v>
      </c>
      <c r="D27" s="15" t="s">
        <v>7</v>
      </c>
      <c r="E27" s="15">
        <v>8</v>
      </c>
    </row>
    <row r="28" spans="1:5" ht="15.75" outlineLevel="1" thickBot="1">
      <c r="A28" s="11" t="s">
        <v>103</v>
      </c>
      <c r="B28" s="10"/>
      <c r="C28" s="10">
        <f>SUBTOTAL(9,C27:C27)</f>
        <v>2942.88</v>
      </c>
      <c r="D28" s="10"/>
      <c r="E28" s="10">
        <f>SUBTOTAL(9,E27:E27)</f>
        <v>8</v>
      </c>
    </row>
    <row r="29" spans="1:5" s="16" customFormat="1" ht="15.75" outlineLevel="2" thickBot="1">
      <c r="A29" s="15" t="s">
        <v>45</v>
      </c>
      <c r="B29" s="15" t="s">
        <v>45</v>
      </c>
      <c r="C29" s="15">
        <v>972.46</v>
      </c>
      <c r="D29" s="15" t="s">
        <v>6</v>
      </c>
      <c r="E29" s="15">
        <v>1</v>
      </c>
    </row>
    <row r="30" spans="1:5" ht="15.75" outlineLevel="1" thickBot="1">
      <c r="A30" s="11" t="s">
        <v>102</v>
      </c>
      <c r="B30" s="10"/>
      <c r="C30" s="10">
        <f>SUBTOTAL(9,C29:C29)</f>
        <v>972.46</v>
      </c>
      <c r="D30" s="10"/>
      <c r="E30" s="10">
        <f>SUBTOTAL(9,E29:E29)</f>
        <v>1</v>
      </c>
    </row>
    <row r="31" spans="1:5" s="16" customFormat="1" ht="15.75" outlineLevel="2" thickBot="1">
      <c r="A31" s="15" t="s">
        <v>101</v>
      </c>
      <c r="B31" s="15" t="s">
        <v>101</v>
      </c>
      <c r="C31" s="15">
        <v>123.14</v>
      </c>
      <c r="D31" s="15" t="s">
        <v>6</v>
      </c>
      <c r="E31" s="15">
        <v>1</v>
      </c>
    </row>
    <row r="32" spans="1:5" ht="15.75" outlineLevel="1" thickBot="1">
      <c r="A32" s="11" t="s">
        <v>100</v>
      </c>
      <c r="B32" s="10"/>
      <c r="C32" s="10">
        <f>SUBTOTAL(9,C31:C31)</f>
        <v>123.14</v>
      </c>
      <c r="D32" s="10"/>
      <c r="E32" s="10">
        <f>SUBTOTAL(9,E31:E31)</f>
        <v>1</v>
      </c>
    </row>
    <row r="33" spans="1:5" s="16" customFormat="1" ht="15.75" outlineLevel="2" thickBot="1">
      <c r="A33" s="15" t="s">
        <v>14</v>
      </c>
      <c r="B33" s="15" t="s">
        <v>14</v>
      </c>
      <c r="C33" s="15">
        <v>3837.8</v>
      </c>
      <c r="D33" s="15" t="s">
        <v>6</v>
      </c>
      <c r="E33" s="15">
        <v>2</v>
      </c>
    </row>
    <row r="34" spans="1:5" ht="15.75" outlineLevel="1" thickBot="1">
      <c r="A34" s="11" t="s">
        <v>99</v>
      </c>
      <c r="B34" s="10"/>
      <c r="C34" s="10">
        <f>SUBTOTAL(9,C33:C33)</f>
        <v>3837.8</v>
      </c>
      <c r="D34" s="10"/>
      <c r="E34" s="10">
        <f>SUBTOTAL(9,E33:E33)</f>
        <v>2</v>
      </c>
    </row>
    <row r="35" spans="1:5" s="16" customFormat="1" ht="15.75" outlineLevel="2" thickBot="1">
      <c r="A35" s="15" t="s">
        <v>98</v>
      </c>
      <c r="B35" s="15" t="s">
        <v>98</v>
      </c>
      <c r="C35" s="15">
        <v>3251.25</v>
      </c>
      <c r="D35" s="15" t="s">
        <v>6</v>
      </c>
      <c r="E35" s="15">
        <v>1</v>
      </c>
    </row>
    <row r="36" spans="1:5" ht="15.75" outlineLevel="1" thickBot="1">
      <c r="A36" s="11" t="s">
        <v>97</v>
      </c>
      <c r="B36" s="10"/>
      <c r="C36" s="10">
        <f>SUBTOTAL(9,C35:C35)</f>
        <v>3251.25</v>
      </c>
      <c r="D36" s="10"/>
      <c r="E36" s="10">
        <f>SUBTOTAL(9,E35:E35)</f>
        <v>1</v>
      </c>
    </row>
    <row r="37" spans="1:5" s="16" customFormat="1" ht="15.75" outlineLevel="2" thickBot="1">
      <c r="A37" s="15" t="s">
        <v>28</v>
      </c>
      <c r="B37" s="15" t="s">
        <v>28</v>
      </c>
      <c r="C37" s="15">
        <v>5808.3</v>
      </c>
      <c r="D37" s="15" t="s">
        <v>6</v>
      </c>
      <c r="E37" s="15">
        <v>3</v>
      </c>
    </row>
    <row r="38" spans="1:5" ht="15.75" outlineLevel="1" thickBot="1">
      <c r="A38" s="11" t="s">
        <v>96</v>
      </c>
      <c r="B38" s="10"/>
      <c r="C38" s="10">
        <f>SUBTOTAL(9,C37:C37)</f>
        <v>5808.3</v>
      </c>
      <c r="D38" s="10"/>
      <c r="E38" s="10">
        <f>SUBTOTAL(9,E37:E37)</f>
        <v>3</v>
      </c>
    </row>
    <row r="39" spans="1:5" s="16" customFormat="1" ht="15.75" outlineLevel="2" thickBot="1">
      <c r="A39" s="15" t="s">
        <v>15</v>
      </c>
      <c r="B39" s="15" t="s">
        <v>15</v>
      </c>
      <c r="C39" s="15">
        <v>158.34</v>
      </c>
      <c r="D39" s="15" t="s">
        <v>95</v>
      </c>
      <c r="E39" s="15">
        <v>0.16</v>
      </c>
    </row>
    <row r="40" spans="1:5" ht="15.75" outlineLevel="1" thickBot="1">
      <c r="A40" s="11" t="s">
        <v>13</v>
      </c>
      <c r="B40" s="10"/>
      <c r="C40" s="10">
        <f>SUBTOTAL(9,C39:C39)</f>
        <v>158.34</v>
      </c>
      <c r="D40" s="10"/>
      <c r="E40" s="10">
        <f>SUBTOTAL(9,E39:E39)</f>
        <v>0.16</v>
      </c>
    </row>
    <row r="41" spans="1:5" s="16" customFormat="1" ht="15.75" outlineLevel="2" thickBot="1">
      <c r="A41" s="15" t="s">
        <v>16</v>
      </c>
      <c r="B41" s="15" t="s">
        <v>16</v>
      </c>
      <c r="C41" s="15">
        <v>16480</v>
      </c>
      <c r="D41" s="15" t="s">
        <v>94</v>
      </c>
      <c r="E41" s="15">
        <v>16</v>
      </c>
    </row>
    <row r="42" spans="1:5" ht="15.75" outlineLevel="1" thickBot="1">
      <c r="A42" s="11" t="s">
        <v>93</v>
      </c>
      <c r="B42" s="10"/>
      <c r="C42" s="10">
        <f>SUBTOTAL(9,C41:C41)</f>
        <v>16480</v>
      </c>
      <c r="D42" s="10"/>
      <c r="E42" s="10">
        <f>SUBTOTAL(9,E41:E41)</f>
        <v>16</v>
      </c>
    </row>
    <row r="43" spans="1:5" s="16" customFormat="1" ht="15.75" outlineLevel="2" thickBot="1">
      <c r="A43" s="15" t="s">
        <v>92</v>
      </c>
      <c r="B43" s="15" t="s">
        <v>92</v>
      </c>
      <c r="C43" s="15">
        <v>14575.97</v>
      </c>
      <c r="D43" s="15" t="s">
        <v>5</v>
      </c>
      <c r="E43" s="15">
        <v>30816</v>
      </c>
    </row>
    <row r="44" spans="1:5" ht="15.75" outlineLevel="1" thickBot="1">
      <c r="A44" s="11" t="s">
        <v>91</v>
      </c>
      <c r="B44" s="10"/>
      <c r="C44" s="10">
        <f>SUBTOTAL(9,C43:C43)</f>
        <v>14575.97</v>
      </c>
      <c r="D44" s="10"/>
      <c r="E44" s="10">
        <f>SUBTOTAL(9,E43:E43)</f>
        <v>30816</v>
      </c>
    </row>
    <row r="45" spans="1:5" s="16" customFormat="1" ht="15.75" outlineLevel="2" thickBot="1">
      <c r="A45" s="15" t="s">
        <v>90</v>
      </c>
      <c r="B45" s="15" t="s">
        <v>90</v>
      </c>
      <c r="C45" s="15">
        <v>20954.88</v>
      </c>
      <c r="D45" s="15" t="s">
        <v>5</v>
      </c>
      <c r="E45" s="15">
        <v>30816</v>
      </c>
    </row>
    <row r="46" spans="1:5" ht="15.75" outlineLevel="1" thickBot="1">
      <c r="A46" s="11" t="s">
        <v>89</v>
      </c>
      <c r="B46" s="10"/>
      <c r="C46" s="10">
        <f>SUBTOTAL(9,C45:C45)</f>
        <v>20954.88</v>
      </c>
      <c r="D46" s="10"/>
      <c r="E46" s="10">
        <f>SUBTOTAL(9,E45:E45)</f>
        <v>30816</v>
      </c>
    </row>
    <row r="47" spans="1:5" s="16" customFormat="1" ht="15.75" outlineLevel="2" thickBot="1">
      <c r="A47" s="15" t="s">
        <v>88</v>
      </c>
      <c r="B47" s="15" t="s">
        <v>88</v>
      </c>
      <c r="C47" s="15">
        <v>38211.839999999997</v>
      </c>
      <c r="D47" s="15" t="s">
        <v>5</v>
      </c>
      <c r="E47" s="15">
        <v>30816</v>
      </c>
    </row>
    <row r="48" spans="1:5" ht="15.75" outlineLevel="1" thickBot="1">
      <c r="A48" s="11" t="s">
        <v>87</v>
      </c>
      <c r="B48" s="10"/>
      <c r="C48" s="10">
        <f>SUBTOTAL(9,C47:C47)</f>
        <v>38211.839999999997</v>
      </c>
      <c r="D48" s="10"/>
      <c r="E48" s="10">
        <f>SUBTOTAL(9,E47:E47)</f>
        <v>30816</v>
      </c>
    </row>
    <row r="49" spans="1:5" s="16" customFormat="1" ht="15.75" outlineLevel="2" thickBot="1">
      <c r="A49" s="15" t="s">
        <v>86</v>
      </c>
      <c r="B49" s="15" t="s">
        <v>86</v>
      </c>
      <c r="C49" s="15">
        <v>49921.919999999998</v>
      </c>
      <c r="D49" s="15" t="s">
        <v>5</v>
      </c>
      <c r="E49" s="15">
        <v>30816</v>
      </c>
    </row>
    <row r="50" spans="1:5" ht="15.75" outlineLevel="1" thickBot="1">
      <c r="A50" s="11" t="s">
        <v>85</v>
      </c>
      <c r="B50" s="10"/>
      <c r="C50" s="10">
        <f>SUBTOTAL(9,C49:C49)</f>
        <v>49921.919999999998</v>
      </c>
      <c r="D50" s="10"/>
      <c r="E50" s="10">
        <f>SUBTOTAL(9,E49:E49)</f>
        <v>30816</v>
      </c>
    </row>
    <row r="51" spans="1:5" s="16" customFormat="1" ht="15.75" outlineLevel="2" thickBot="1">
      <c r="A51" s="15" t="s">
        <v>84</v>
      </c>
      <c r="B51" s="15" t="s">
        <v>83</v>
      </c>
      <c r="C51" s="15">
        <v>86901.119999999995</v>
      </c>
      <c r="D51" s="15" t="s">
        <v>5</v>
      </c>
      <c r="E51" s="15">
        <v>30816</v>
      </c>
    </row>
    <row r="52" spans="1:5" ht="15.75" outlineLevel="1" thickBot="1">
      <c r="A52" s="11" t="s">
        <v>82</v>
      </c>
      <c r="B52" s="10"/>
      <c r="C52" s="10">
        <f>SUBTOTAL(9,C51:C51)</f>
        <v>86901.119999999995</v>
      </c>
      <c r="D52" s="10"/>
      <c r="E52" s="10">
        <f>SUBTOTAL(9,E51:E51)</f>
        <v>30816</v>
      </c>
    </row>
    <row r="53" spans="1:5" s="16" customFormat="1" ht="15.75" outlineLevel="2" thickBot="1">
      <c r="A53" s="15" t="s">
        <v>81</v>
      </c>
      <c r="B53" s="15" t="s">
        <v>81</v>
      </c>
      <c r="C53" s="15">
        <v>76731.839999999997</v>
      </c>
      <c r="D53" s="15" t="s">
        <v>5</v>
      </c>
      <c r="E53" s="15">
        <v>30816</v>
      </c>
    </row>
    <row r="54" spans="1:5" ht="15.75" outlineLevel="1" thickBot="1">
      <c r="A54" s="11" t="s">
        <v>80</v>
      </c>
      <c r="B54" s="10"/>
      <c r="C54" s="10">
        <f>SUBTOTAL(9,C53:C53)</f>
        <v>76731.839999999997</v>
      </c>
      <c r="D54" s="10"/>
      <c r="E54" s="10">
        <f>SUBTOTAL(9,E53:E53)</f>
        <v>30816</v>
      </c>
    </row>
    <row r="55" spans="1:5" s="16" customFormat="1" ht="15.75" outlineLevel="2" thickBot="1">
      <c r="A55" s="15" t="s">
        <v>79</v>
      </c>
      <c r="B55" s="15" t="s">
        <v>78</v>
      </c>
      <c r="C55" s="15">
        <v>117717.12</v>
      </c>
      <c r="D55" s="15" t="s">
        <v>5</v>
      </c>
      <c r="E55" s="15">
        <v>30816</v>
      </c>
    </row>
    <row r="56" spans="1:5" ht="15.75" outlineLevel="1" thickBot="1">
      <c r="A56" s="11" t="s">
        <v>77</v>
      </c>
      <c r="B56" s="10"/>
      <c r="C56" s="10">
        <f>SUBTOTAL(9,C55:C55)</f>
        <v>117717.12</v>
      </c>
      <c r="D56" s="10"/>
      <c r="E56" s="10">
        <f>SUBTOTAL(9,E55:E55)</f>
        <v>30816</v>
      </c>
    </row>
    <row r="57" spans="1:5" s="16" customFormat="1" ht="15.75" outlineLevel="2" thickBot="1">
      <c r="A57" s="15" t="s">
        <v>76</v>
      </c>
      <c r="B57" s="15" t="s">
        <v>75</v>
      </c>
      <c r="C57" s="15">
        <v>109704.96000000001</v>
      </c>
      <c r="D57" s="15" t="s">
        <v>5</v>
      </c>
      <c r="E57" s="15">
        <v>30816</v>
      </c>
    </row>
    <row r="58" spans="1:5" ht="15.75" outlineLevel="1" thickBot="1">
      <c r="A58" s="11" t="s">
        <v>74</v>
      </c>
      <c r="B58" s="10"/>
      <c r="C58" s="10">
        <f>SUBTOTAL(9,C57:C57)</f>
        <v>109704.96000000001</v>
      </c>
      <c r="D58" s="10"/>
      <c r="E58" s="10">
        <f>SUBTOTAL(9,E57:E57)</f>
        <v>30816</v>
      </c>
    </row>
    <row r="59" spans="1:5" s="16" customFormat="1" ht="15.75" outlineLevel="2" thickBot="1">
      <c r="A59" s="15" t="s">
        <v>73</v>
      </c>
      <c r="B59" s="15" t="s">
        <v>73</v>
      </c>
      <c r="C59" s="15">
        <v>4692.84</v>
      </c>
      <c r="D59" s="15" t="s">
        <v>6</v>
      </c>
      <c r="E59" s="15">
        <v>2</v>
      </c>
    </row>
    <row r="60" spans="1:5" ht="15.75" outlineLevel="1" thickBot="1">
      <c r="A60" s="11" t="s">
        <v>72</v>
      </c>
      <c r="B60" s="10"/>
      <c r="C60" s="10">
        <f>SUBTOTAL(9,C59:C59)</f>
        <v>4692.84</v>
      </c>
      <c r="D60" s="10"/>
      <c r="E60" s="10">
        <f>SUBTOTAL(9,E59:E59)</f>
        <v>2</v>
      </c>
    </row>
    <row r="61" spans="1:5" s="16" customFormat="1" ht="15.75" outlineLevel="2" thickBot="1">
      <c r="A61" s="15" t="s">
        <v>43</v>
      </c>
      <c r="B61" s="15" t="s">
        <v>43</v>
      </c>
      <c r="C61" s="15">
        <v>718.4</v>
      </c>
      <c r="D61" s="15" t="s">
        <v>6</v>
      </c>
      <c r="E61" s="15">
        <v>4</v>
      </c>
    </row>
    <row r="62" spans="1:5" ht="15.75" outlineLevel="1" thickBot="1">
      <c r="A62" s="11" t="s">
        <v>71</v>
      </c>
      <c r="B62" s="10"/>
      <c r="C62" s="10">
        <f>SUBTOTAL(9,C61:C61)</f>
        <v>718.4</v>
      </c>
      <c r="D62" s="10"/>
      <c r="E62" s="10">
        <f>SUBTOTAL(9,E61:E61)</f>
        <v>4</v>
      </c>
    </row>
    <row r="63" spans="1:5" s="16" customFormat="1" ht="15.75" outlineLevel="2" thickBot="1">
      <c r="A63" s="15" t="s">
        <v>70</v>
      </c>
      <c r="B63" s="15" t="s">
        <v>70</v>
      </c>
      <c r="C63" s="15">
        <v>780.68</v>
      </c>
      <c r="D63" s="15" t="s">
        <v>5</v>
      </c>
      <c r="E63" s="15">
        <v>30816</v>
      </c>
    </row>
    <row r="64" spans="1:5" ht="15.75" outlineLevel="1" thickBot="1">
      <c r="A64" s="11" t="s">
        <v>69</v>
      </c>
      <c r="B64" s="10"/>
      <c r="C64" s="10">
        <f>SUBTOTAL(9,C63:C63)</f>
        <v>780.68</v>
      </c>
      <c r="D64" s="10"/>
      <c r="E64" s="10">
        <f>SUBTOTAL(9,E63:E63)</f>
        <v>30816</v>
      </c>
    </row>
    <row r="65" spans="1:5" s="16" customFormat="1" ht="15.75" outlineLevel="2" thickBot="1">
      <c r="A65" s="15" t="s">
        <v>68</v>
      </c>
      <c r="B65" s="15" t="s">
        <v>67</v>
      </c>
      <c r="C65" s="15">
        <v>2465.2800000000002</v>
      </c>
      <c r="D65" s="15" t="s">
        <v>5</v>
      </c>
      <c r="E65" s="15">
        <v>30816</v>
      </c>
    </row>
    <row r="66" spans="1:5" ht="15.75" outlineLevel="1" thickBot="1">
      <c r="A66" s="11" t="s">
        <v>66</v>
      </c>
      <c r="B66" s="10"/>
      <c r="C66" s="10">
        <f>SUBTOTAL(9,C65:C65)</f>
        <v>2465.2800000000002</v>
      </c>
      <c r="D66" s="10"/>
      <c r="E66" s="10">
        <f>SUBTOTAL(9,E65:E65)</f>
        <v>30816</v>
      </c>
    </row>
    <row r="67" spans="1:5" s="16" customFormat="1" ht="15.75" outlineLevel="2" thickBot="1">
      <c r="A67" s="15" t="s">
        <v>65</v>
      </c>
      <c r="B67" s="15" t="s">
        <v>64</v>
      </c>
      <c r="C67" s="15">
        <v>4314.24</v>
      </c>
      <c r="D67" s="15" t="s">
        <v>5</v>
      </c>
      <c r="E67" s="15">
        <v>30816</v>
      </c>
    </row>
    <row r="68" spans="1:5" ht="15.75" outlineLevel="1" thickBot="1">
      <c r="A68" s="11" t="s">
        <v>63</v>
      </c>
      <c r="B68" s="10"/>
      <c r="C68" s="10">
        <f>SUBTOTAL(9,C67:C67)</f>
        <v>4314.24</v>
      </c>
      <c r="D68" s="10"/>
      <c r="E68" s="10">
        <f>SUBTOTAL(9,E67:E67)</f>
        <v>30816</v>
      </c>
    </row>
    <row r="69" spans="1:5" s="16" customFormat="1" ht="15.75" outlineLevel="2" thickBot="1">
      <c r="A69" s="15" t="s">
        <v>62</v>
      </c>
      <c r="B69" s="15" t="s">
        <v>61</v>
      </c>
      <c r="C69" s="15">
        <v>12018.24</v>
      </c>
      <c r="D69" s="15" t="s">
        <v>5</v>
      </c>
      <c r="E69" s="15">
        <v>30816</v>
      </c>
    </row>
    <row r="70" spans="1:5" ht="15.75" outlineLevel="1" thickBot="1">
      <c r="A70" s="11" t="s">
        <v>60</v>
      </c>
      <c r="B70" s="10"/>
      <c r="C70" s="10">
        <f>SUBTOTAL(9,C69:C69)</f>
        <v>12018.24</v>
      </c>
      <c r="D70" s="10"/>
      <c r="E70" s="10">
        <f>SUBTOTAL(9,E69:E69)</f>
        <v>30816</v>
      </c>
    </row>
    <row r="71" spans="1:5" s="16" customFormat="1" ht="15.75" outlineLevel="2" thickBot="1">
      <c r="A71" s="15" t="s">
        <v>33</v>
      </c>
      <c r="B71" s="15" t="s">
        <v>34</v>
      </c>
      <c r="C71" s="15">
        <v>1284.68</v>
      </c>
      <c r="D71" s="15" t="s">
        <v>35</v>
      </c>
      <c r="E71" s="15">
        <v>2</v>
      </c>
    </row>
    <row r="72" spans="1:5" ht="15.75" outlineLevel="1" thickBot="1">
      <c r="A72" s="11" t="s">
        <v>59</v>
      </c>
      <c r="B72" s="10"/>
      <c r="C72" s="10">
        <f>SUBTOTAL(9,C71:C71)</f>
        <v>1284.68</v>
      </c>
      <c r="D72" s="10"/>
      <c r="E72" s="10">
        <f>SUBTOTAL(9,E71:E71)</f>
        <v>2</v>
      </c>
    </row>
    <row r="73" spans="1:5" s="16" customFormat="1" ht="15.75" outlineLevel="2" thickBot="1">
      <c r="A73" s="15" t="s">
        <v>58</v>
      </c>
      <c r="B73" s="15" t="s">
        <v>58</v>
      </c>
      <c r="C73" s="15">
        <v>1354.89</v>
      </c>
      <c r="D73" s="15" t="s">
        <v>57</v>
      </c>
      <c r="E73" s="15">
        <v>0.3</v>
      </c>
    </row>
    <row r="74" spans="1:5" ht="15.75" outlineLevel="1" thickBot="1">
      <c r="A74" s="11" t="s">
        <v>56</v>
      </c>
      <c r="B74" s="10"/>
      <c r="C74" s="10">
        <f>SUBTOTAL(9,C73:C73)</f>
        <v>1354.89</v>
      </c>
      <c r="D74" s="10"/>
      <c r="E74" s="10">
        <f>SUBTOTAL(9,E73:E73)</f>
        <v>0.3</v>
      </c>
    </row>
    <row r="75" spans="1:5" s="16" customFormat="1" ht="15.75" outlineLevel="2" thickBot="1">
      <c r="A75" s="15" t="s">
        <v>41</v>
      </c>
      <c r="B75" s="15" t="s">
        <v>41</v>
      </c>
      <c r="C75" s="15">
        <v>1620.84</v>
      </c>
      <c r="D75" s="15" t="s">
        <v>42</v>
      </c>
      <c r="E75" s="15">
        <v>6</v>
      </c>
    </row>
    <row r="76" spans="1:5" ht="15.75" outlineLevel="1" thickBot="1">
      <c r="A76" s="11" t="s">
        <v>55</v>
      </c>
      <c r="B76" s="10"/>
      <c r="C76" s="10">
        <f>SUBTOTAL(9,C75:C75)</f>
        <v>1620.84</v>
      </c>
      <c r="D76" s="10"/>
      <c r="E76" s="10">
        <f>SUBTOTAL(9,E75:E75)</f>
        <v>6</v>
      </c>
    </row>
    <row r="77" spans="1:5" s="16" customFormat="1" ht="15.75" outlineLevel="2" thickBot="1">
      <c r="A77" s="15" t="s">
        <v>17</v>
      </c>
      <c r="B77" s="15" t="s">
        <v>17</v>
      </c>
      <c r="C77" s="15">
        <v>13161.06</v>
      </c>
      <c r="D77" s="15" t="s">
        <v>7</v>
      </c>
      <c r="E77" s="15">
        <v>66</v>
      </c>
    </row>
    <row r="78" spans="1:5" ht="15.75" outlineLevel="1" thickBot="1">
      <c r="A78" s="11" t="s">
        <v>54</v>
      </c>
      <c r="B78" s="10"/>
      <c r="C78" s="10">
        <f>SUBTOTAL(9,C77:C77)</f>
        <v>13161.06</v>
      </c>
      <c r="D78" s="10"/>
      <c r="E78" s="10">
        <f>SUBTOTAL(9,E77:E77)</f>
        <v>66</v>
      </c>
    </row>
    <row r="79" spans="1:5" s="16" customFormat="1" ht="15.75" outlineLevel="2" thickBot="1">
      <c r="A79" s="15" t="s">
        <v>53</v>
      </c>
      <c r="B79" s="15" t="s">
        <v>53</v>
      </c>
      <c r="C79" s="15">
        <v>2420.8200000000002</v>
      </c>
      <c r="D79" s="15" t="s">
        <v>6</v>
      </c>
      <c r="E79" s="15">
        <v>6</v>
      </c>
    </row>
    <row r="80" spans="1:5" ht="15.75" outlineLevel="1" thickBot="1">
      <c r="A80" s="11" t="s">
        <v>52</v>
      </c>
      <c r="B80" s="10"/>
      <c r="C80" s="10">
        <f>SUBTOTAL(9,C79:C79)</f>
        <v>2420.8200000000002</v>
      </c>
      <c r="D80" s="10"/>
      <c r="E80" s="10">
        <f>SUBTOTAL(9,E79:E79)</f>
        <v>6</v>
      </c>
    </row>
    <row r="81" spans="1:5" s="16" customFormat="1" ht="15.75" outlineLevel="2" thickBot="1">
      <c r="A81" s="15" t="s">
        <v>51</v>
      </c>
      <c r="B81" s="15" t="s">
        <v>51</v>
      </c>
      <c r="C81" s="15">
        <v>621.53</v>
      </c>
      <c r="D81" s="15" t="s">
        <v>26</v>
      </c>
      <c r="E81" s="15">
        <v>1</v>
      </c>
    </row>
    <row r="82" spans="1:5" ht="15.75" outlineLevel="1" thickBot="1">
      <c r="A82" s="11" t="s">
        <v>50</v>
      </c>
      <c r="B82" s="10"/>
      <c r="C82" s="10">
        <f>SUBTOTAL(9,C81:C81)</f>
        <v>621.53</v>
      </c>
      <c r="D82" s="10"/>
      <c r="E82" s="10">
        <f>SUBTOTAL(9,E81:E81)</f>
        <v>1</v>
      </c>
    </row>
    <row r="83" spans="1:5" ht="15.75" thickBot="1">
      <c r="A83" s="11" t="s">
        <v>49</v>
      </c>
      <c r="B83" s="10"/>
      <c r="C83" s="10">
        <f>SUBTOTAL(9,C6:C81)</f>
        <v>745399.05</v>
      </c>
      <c r="D83" s="10"/>
      <c r="E83" s="10">
        <f>SUBTOTAL(9,E6:E81)</f>
        <v>500069.46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2018-02-28T03:44:39Z</cp:lastPrinted>
  <dcterms:created xsi:type="dcterms:W3CDTF">2016-03-18T02:51:51Z</dcterms:created>
  <dcterms:modified xsi:type="dcterms:W3CDTF">2019-02-28T04:41:12Z</dcterms:modified>
</cp:coreProperties>
</file>