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Лист1!$A$1:$E$83</definedName>
  </definedNames>
  <calcPr calcId="124519"/>
</workbook>
</file>

<file path=xl/calcChain.xml><?xml version="1.0" encoding="utf-8"?>
<calcChain xmlns="http://schemas.openxmlformats.org/spreadsheetml/2006/main">
  <c r="C77" i="1"/>
  <c r="C79"/>
  <c r="C7"/>
  <c r="C80"/>
  <c r="C73"/>
  <c r="C70"/>
  <c r="C67"/>
  <c r="C64"/>
  <c r="C33"/>
  <c r="C29"/>
  <c r="C22"/>
  <c r="C18"/>
  <c r="C15"/>
  <c r="C12"/>
  <c r="C9" l="1"/>
  <c r="C8" s="1"/>
  <c r="C10" s="1"/>
  <c r="C78"/>
  <c r="C81" l="1"/>
  <c r="C82" s="1"/>
  <c r="C83" s="1"/>
  <c r="B33"/>
  <c r="B73"/>
  <c r="B78" l="1"/>
  <c r="B77" s="1"/>
  <c r="B70"/>
  <c r="B67"/>
  <c r="B18"/>
  <c r="B15"/>
  <c r="B12"/>
  <c r="B80" l="1"/>
</calcChain>
</file>

<file path=xl/sharedStrings.xml><?xml version="1.0" encoding="utf-8"?>
<sst xmlns="http://schemas.openxmlformats.org/spreadsheetml/2006/main" count="200" uniqueCount="117">
  <si>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</si>
  <si>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</si>
  <si>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</si>
  <si>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</si>
  <si>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</si>
  <si>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</si>
  <si>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</si>
  <si>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</si>
  <si>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</si>
  <si>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</si>
  <si>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</si>
  <si>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</si>
  <si>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</si>
  <si>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</si>
  <si>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</si>
  <si>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</si>
  <si>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</si>
  <si>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</si>
  <si>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</si>
  <si>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</si>
  <si>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</si>
  <si>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</si>
  <si>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</si>
  <si>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</si>
  <si>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</si>
  <si>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</si>
  <si>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</si>
  <si>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</si>
  <si>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</si>
  <si>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Уборка МОП 3,4 кв. 2017 г. коэф.0,8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</si>
  <si>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</si>
  <si>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</si>
  <si>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</si>
  <si>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</si>
  <si>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</si>
  <si>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</si>
  <si>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</si>
  <si>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</si>
  <si>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</si>
  <si>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</si>
  <si>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</si>
  <si>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</si>
  <si>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</si>
  <si>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</si>
  <si>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</si>
  <si>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</si>
  <si>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</si>
  <si>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</si>
  <si>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</si>
  <si>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</si>
  <si>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</si>
  <si>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</si>
  <si>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</si>
  <si>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</si>
  <si>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</si>
  <si>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</si>
  <si>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</si>
  <si>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</si>
  <si>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</si>
  <si>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</si>
  <si>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</si>
  <si>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</si>
  <si>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</si>
  <si>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</si>
  <si>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</si>
  <si>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прочистка канализационной сети внутренней</t>
  </si>
  <si>
    <t>Дебиторская задолженность на 31.12.2017 г.</t>
  </si>
  <si>
    <t>Закрытие задвижек для опресовки трубопроводов</t>
  </si>
  <si>
    <t>Замена электропроводки</t>
  </si>
  <si>
    <t>Перезапуск (удаление воздуха) стояков отопления</t>
  </si>
  <si>
    <t>1 раз</t>
  </si>
  <si>
    <t>Подключение системы отопления</t>
  </si>
  <si>
    <t>Смена труб ГВС д. 32 мм</t>
  </si>
  <si>
    <t>Смена труб ППР д. 20 (без сварочных работ/ХВС,ГВС)</t>
  </si>
  <si>
    <t>замена вентиля</t>
  </si>
  <si>
    <t>замена врезки в квартире в полипропилене</t>
  </si>
  <si>
    <t>замена эл. лампочки накаливания</t>
  </si>
  <si>
    <t>19. Конечное сальдо с учетом дебиторской задолженности на 31.12.2017 г.</t>
  </si>
  <si>
    <t xml:space="preserve">Годовая фактическая стоимость работ (услуг)  </t>
  </si>
  <si>
    <t>Адрес: ул. Селенгинская, д. 9</t>
  </si>
  <si>
    <t>Вывоз ТБО (спецавтохозяйство) 1,2 кв. 2017 г</t>
  </si>
  <si>
    <t>Вывоз крупногабаритного мусора   1,2кв 2017 г.</t>
  </si>
  <si>
    <t>Смена стекол</t>
  </si>
  <si>
    <t>1 м2</t>
  </si>
  <si>
    <t>ремонт фасада</t>
  </si>
  <si>
    <t>дом</t>
  </si>
  <si>
    <t>установка замка на двери подвала, чердака, эл.щитовой</t>
  </si>
  <si>
    <t>установка замка на двери подвала, чердака, эл.щито</t>
  </si>
  <si>
    <t>Замена розлива гвс</t>
  </si>
  <si>
    <t>розлив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</si>
  <si>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</si>
  <si>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</si>
  <si>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</si>
  <si>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</si>
  <si>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Очистка чердака Селенгинская, 9</t>
  </si>
  <si>
    <t>Прочистка труб хвс</t>
  </si>
  <si>
    <t>Смена водосточных труб (колена)</t>
  </si>
  <si>
    <t>Смена воздушных кранов без использования сварки без материал</t>
  </si>
  <si>
    <t>Смена воздушных кранов без использования сварки бе</t>
  </si>
  <si>
    <t>Устранение свищей/сварочные работы</t>
  </si>
  <si>
    <t>1 шов</t>
  </si>
  <si>
    <t>замена врезки  хвс</t>
  </si>
  <si>
    <t>1 шт</t>
  </si>
  <si>
    <t>замена электропроводки</t>
  </si>
  <si>
    <t>освещение подвала</t>
  </si>
  <si>
    <t>осмотр сантехоборудования</t>
  </si>
  <si>
    <t>прочистка стояка</t>
  </si>
  <si>
    <t>регулировка теплоносителя</t>
  </si>
  <si>
    <t>сварка свищей на стояках</t>
  </si>
  <si>
    <t>установка водосточной трубы</t>
  </si>
  <si>
    <t>Содержание ДРС 1,2 кв.2017 г. коэф. 0,8</t>
  </si>
  <si>
    <t>11.Работы по содержанию и ремонту систем внутридомового газового оборудования</t>
  </si>
  <si>
    <t>ТО газового оборудования к=0,6;0,8;0,85;0,9;1(1,2 кв. 2017 г</t>
  </si>
  <si>
    <t>ТО газового оборудования к=0,6;0,8;0,85;0,9;1( 3,4 кв. 2017</t>
  </si>
  <si>
    <t>ТО газового оборудования к=0,6;0,8;0,85;0,9;1(1,2</t>
  </si>
  <si>
    <t>ТО газового оборудования к=0,6;0,8;0,85;0,9;1( 3,4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</si>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</sst>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6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3" fontId="4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43" fontId="9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0" fontId="2" fillId="3" borderId="0" xfId="0" applyFont="1" applyFill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43" fontId="11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43" fontId="6" fillId="0" borderId="2" xfId="3" applyFont="1" applyBorder="1"/>
    <xf numFmtId="43" fontId="11" fillId="0" borderId="2" xfId="3" applyFont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0" fillId="0" borderId="0" xfId="0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212">
          <cell r="G2212">
            <v>19081.559999999994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topLeftCell="A70" workbookViewId="0">
      <selection activeCell="C78" sqref="C78"/>
    </sheetView>
  </sheetViews>
  <sheetFormatPr defaultRowHeight="15" outlineLevelRow="2"/>
  <cols>
    <col min="1" max="1" width="59.5703125" style="19" customWidth="1"/>
    <col min="2" max="2" width="15.5703125" style="5" hidden="1" customWidth="1"/>
    <col min="3" max="3" width="15.5703125" style="12" customWidth="1"/>
    <col min="4" max="4" width="9.28515625" style="11" customWidth="1"/>
    <col min="5" max="5" width="14.42578125" style="12" customWidth="1"/>
    <col min="6" max="6" width="17.28515625" style="13" customWidth="1"/>
    <col min="7" max="16384" width="9.140625" style="13"/>
  </cols>
  <sheetData>
    <row r="1" spans="1:7" ht="46.5" customHeight="1">
      <c r="A1" s="42" t="s">
        <v>10</v>
      </c>
      <c r="B1" s="42"/>
      <c r="C1" s="42"/>
      <c r="D1" s="42"/>
      <c r="E1" s="42"/>
    </row>
    <row r="2" spans="1:7" ht="17.25" customHeight="1">
      <c r="A2" s="4" t="s">
        <v>79</v>
      </c>
      <c r="B2" s="5" t="s">
        <v>8</v>
      </c>
      <c r="C2" s="44" t="s">
        <v>11</v>
      </c>
      <c r="D2" s="44"/>
      <c r="E2" s="44"/>
    </row>
    <row r="3" spans="1:7" ht="57">
      <c r="A3" s="22" t="s">
        <v>3</v>
      </c>
      <c r="B3" s="23" t="s">
        <v>0</v>
      </c>
      <c r="C3" s="24" t="s">
        <v>78</v>
      </c>
      <c r="D3" s="25" t="s">
        <v>1</v>
      </c>
      <c r="E3" s="24" t="s">
        <v>2</v>
      </c>
    </row>
    <row r="4" spans="1:7">
      <c r="A4" s="22" t="s">
        <v>12</v>
      </c>
      <c r="B4" s="23"/>
      <c r="C4" s="24">
        <v>263462.28000000003</v>
      </c>
      <c r="D4" s="25"/>
      <c r="E4" s="24"/>
    </row>
    <row r="5" spans="1:7" ht="28.5">
      <c r="A5" s="22" t="s">
        <v>13</v>
      </c>
      <c r="B5" s="23"/>
      <c r="C5" s="24">
        <v>831772.53</v>
      </c>
      <c r="D5" s="25"/>
      <c r="E5" s="24"/>
    </row>
    <row r="6" spans="1:7">
      <c r="A6" s="22" t="s">
        <v>14</v>
      </c>
      <c r="B6" s="23"/>
      <c r="C6" s="24">
        <v>795360.82</v>
      </c>
      <c r="D6" s="25"/>
      <c r="E6" s="24"/>
    </row>
    <row r="7" spans="1:7">
      <c r="A7" s="22" t="s">
        <v>66</v>
      </c>
      <c r="B7" s="23"/>
      <c r="C7" s="24">
        <f>C6-C5</f>
        <v>-36411.710000000079</v>
      </c>
      <c r="D7" s="25"/>
      <c r="E7" s="24"/>
    </row>
    <row r="8" spans="1:7">
      <c r="A8" s="22" t="s">
        <v>15</v>
      </c>
      <c r="B8" s="23"/>
      <c r="C8" s="24">
        <f>C9</f>
        <v>13543.68</v>
      </c>
      <c r="D8" s="25"/>
      <c r="E8" s="24"/>
    </row>
    <row r="9" spans="1:7">
      <c r="A9" s="27" t="s">
        <v>16</v>
      </c>
      <c r="B9" s="23"/>
      <c r="C9" s="26">
        <f>528.64*12+600*12</f>
        <v>13543.68</v>
      </c>
      <c r="D9" s="25"/>
      <c r="E9" s="24"/>
    </row>
    <row r="10" spans="1:7">
      <c r="A10" s="28" t="s">
        <v>17</v>
      </c>
      <c r="B10" s="29"/>
      <c r="C10" s="24">
        <f>C4+C5+C8</f>
        <v>1108778.49</v>
      </c>
      <c r="D10" s="30"/>
      <c r="E10" s="26"/>
    </row>
    <row r="11" spans="1:7">
      <c r="A11" s="43" t="s">
        <v>18</v>
      </c>
      <c r="B11" s="43"/>
      <c r="C11" s="43"/>
      <c r="D11" s="43"/>
      <c r="E11" s="43"/>
    </row>
    <row r="12" spans="1:7" ht="28.5">
      <c r="A12" s="17" t="s">
        <v>32</v>
      </c>
      <c r="B12" s="6" t="e">
        <f>#REF!</f>
        <v>#REF!</v>
      </c>
      <c r="C12" s="20">
        <f>C13+C14</f>
        <v>137849.58000000002</v>
      </c>
      <c r="D12" s="2"/>
      <c r="E12" s="1"/>
      <c r="F12" s="16"/>
    </row>
    <row r="13" spans="1:7" s="33" customFormat="1" outlineLevel="2">
      <c r="A13" s="34" t="s">
        <v>24</v>
      </c>
      <c r="B13" s="34" t="s">
        <v>25</v>
      </c>
      <c r="C13" s="40">
        <v>66727.19</v>
      </c>
      <c r="D13" s="35" t="s">
        <v>4</v>
      </c>
      <c r="E13" s="35">
        <v>19978.2</v>
      </c>
      <c r="F13" s="32"/>
    </row>
    <row r="14" spans="1:7" s="33" customFormat="1" outlineLevel="2">
      <c r="A14" s="34" t="s">
        <v>26</v>
      </c>
      <c r="B14" s="34" t="s">
        <v>27</v>
      </c>
      <c r="C14" s="40">
        <v>71122.39</v>
      </c>
      <c r="D14" s="35" t="s">
        <v>4</v>
      </c>
      <c r="E14" s="35">
        <v>19978.2</v>
      </c>
      <c r="F14" s="32"/>
      <c r="G14" s="32"/>
    </row>
    <row r="15" spans="1:7" ht="28.5">
      <c r="A15" s="17" t="s">
        <v>33</v>
      </c>
      <c r="B15" s="6" t="e">
        <f>#REF!</f>
        <v>#REF!</v>
      </c>
      <c r="C15" s="20">
        <f>C16+C17</f>
        <v>45583.62</v>
      </c>
      <c r="D15" s="2"/>
      <c r="E15" s="1"/>
    </row>
    <row r="16" spans="1:7" s="33" customFormat="1" outlineLevel="2">
      <c r="A16" s="34" t="s">
        <v>28</v>
      </c>
      <c r="B16" s="34" t="s">
        <v>28</v>
      </c>
      <c r="C16" s="40">
        <v>20810.650000000001</v>
      </c>
      <c r="D16" s="35" t="s">
        <v>4</v>
      </c>
      <c r="E16" s="35">
        <v>16648.5</v>
      </c>
    </row>
    <row r="17" spans="1:7" s="33" customFormat="1" outlineLevel="2">
      <c r="A17" s="34" t="s">
        <v>29</v>
      </c>
      <c r="B17" s="34" t="s">
        <v>29</v>
      </c>
      <c r="C17" s="40">
        <v>24772.97</v>
      </c>
      <c r="D17" s="35" t="s">
        <v>4</v>
      </c>
      <c r="E17" s="35">
        <v>19978.2</v>
      </c>
    </row>
    <row r="18" spans="1:7" ht="28.5">
      <c r="A18" s="17" t="s">
        <v>34</v>
      </c>
      <c r="B18" s="7" t="e">
        <f>#REF!+#REF!</f>
        <v>#REF!</v>
      </c>
      <c r="C18" s="20">
        <f>C19+C20+C21</f>
        <v>82086.959999999992</v>
      </c>
      <c r="D18" s="3"/>
      <c r="E18" s="1"/>
    </row>
    <row r="19" spans="1:7" s="33" customFormat="1" outlineLevel="2">
      <c r="A19" s="34" t="s">
        <v>80</v>
      </c>
      <c r="B19" s="34" t="s">
        <v>80</v>
      </c>
      <c r="C19" s="40">
        <v>35291.4</v>
      </c>
      <c r="D19" s="35" t="s">
        <v>30</v>
      </c>
      <c r="E19" s="35">
        <v>786</v>
      </c>
    </row>
    <row r="20" spans="1:7" s="33" customFormat="1" outlineLevel="2">
      <c r="A20" s="34" t="s">
        <v>31</v>
      </c>
      <c r="B20" s="34" t="s">
        <v>31</v>
      </c>
      <c r="C20" s="40">
        <v>41372.160000000003</v>
      </c>
      <c r="D20" s="35" t="s">
        <v>30</v>
      </c>
      <c r="E20" s="35">
        <v>768</v>
      </c>
    </row>
    <row r="21" spans="1:7" s="33" customFormat="1" outlineLevel="2">
      <c r="A21" s="34" t="s">
        <v>81</v>
      </c>
      <c r="B21" s="34" t="s">
        <v>81</v>
      </c>
      <c r="C21" s="40">
        <v>5423.4</v>
      </c>
      <c r="D21" s="35" t="s">
        <v>30</v>
      </c>
      <c r="E21" s="35">
        <v>786</v>
      </c>
    </row>
    <row r="22" spans="1:7" ht="42.75">
      <c r="A22" s="17" t="s">
        <v>35</v>
      </c>
      <c r="B22" s="6"/>
      <c r="C22" s="20">
        <f>C23+C24+C25+C26+C27+C28</f>
        <v>17142.419999999998</v>
      </c>
      <c r="D22" s="2"/>
      <c r="E22" s="1"/>
    </row>
    <row r="23" spans="1:7" s="33" customFormat="1" outlineLevel="2">
      <c r="A23" s="34" t="s">
        <v>38</v>
      </c>
      <c r="B23" s="34" t="s">
        <v>38</v>
      </c>
      <c r="C23" s="40">
        <v>1598.26</v>
      </c>
      <c r="D23" s="35" t="s">
        <v>4</v>
      </c>
      <c r="E23" s="35">
        <v>19978.2</v>
      </c>
    </row>
    <row r="24" spans="1:7" s="33" customFormat="1" outlineLevel="2">
      <c r="A24" s="34" t="s">
        <v>36</v>
      </c>
      <c r="B24" s="34" t="s">
        <v>37</v>
      </c>
      <c r="C24" s="40">
        <v>1307.6400000000001</v>
      </c>
      <c r="D24" s="35" t="s">
        <v>4</v>
      </c>
      <c r="E24" s="35">
        <v>26.605</v>
      </c>
    </row>
    <row r="25" spans="1:7" s="33" customFormat="1" outlineLevel="2">
      <c r="A25" s="34" t="s">
        <v>39</v>
      </c>
      <c r="B25" s="34" t="s">
        <v>39</v>
      </c>
      <c r="C25" s="40">
        <v>1518.34</v>
      </c>
      <c r="D25" s="35" t="s">
        <v>4</v>
      </c>
      <c r="E25" s="35">
        <v>19978.2</v>
      </c>
    </row>
    <row r="26" spans="1:7" s="33" customFormat="1" outlineLevel="2">
      <c r="A26" s="34" t="s">
        <v>19</v>
      </c>
      <c r="B26" s="34" t="s">
        <v>20</v>
      </c>
      <c r="C26" s="40">
        <v>1406.73</v>
      </c>
      <c r="D26" s="35" t="s">
        <v>4</v>
      </c>
      <c r="E26" s="35">
        <v>67.275000000000006</v>
      </c>
    </row>
    <row r="27" spans="1:7" s="33" customFormat="1" outlineLevel="2">
      <c r="A27" s="34" t="s">
        <v>40</v>
      </c>
      <c r="B27" s="34" t="s">
        <v>41</v>
      </c>
      <c r="C27" s="40">
        <v>2796.95</v>
      </c>
      <c r="D27" s="35" t="s">
        <v>4</v>
      </c>
      <c r="E27" s="35">
        <v>19978.2</v>
      </c>
    </row>
    <row r="28" spans="1:7" s="33" customFormat="1" outlineLevel="2">
      <c r="A28" s="34" t="s">
        <v>21</v>
      </c>
      <c r="B28" s="34" t="s">
        <v>22</v>
      </c>
      <c r="C28" s="40">
        <v>8514.5</v>
      </c>
      <c r="D28" s="35" t="s">
        <v>4</v>
      </c>
      <c r="E28" s="35">
        <v>2549.252</v>
      </c>
    </row>
    <row r="29" spans="1:7" ht="42.75" outlineLevel="1">
      <c r="A29" s="17" t="s">
        <v>50</v>
      </c>
      <c r="B29" s="14"/>
      <c r="C29" s="20">
        <f>C30+C31+C32</f>
        <v>71962.28</v>
      </c>
      <c r="D29" s="14"/>
      <c r="E29" s="14"/>
      <c r="F29" s="16"/>
      <c r="G29" s="16"/>
    </row>
    <row r="30" spans="1:7" s="33" customFormat="1" outlineLevel="2">
      <c r="A30" s="34" t="s">
        <v>82</v>
      </c>
      <c r="B30" s="34" t="s">
        <v>82</v>
      </c>
      <c r="C30" s="40">
        <v>791.7</v>
      </c>
      <c r="D30" s="35" t="s">
        <v>83</v>
      </c>
      <c r="E30" s="35">
        <v>0.8</v>
      </c>
    </row>
    <row r="31" spans="1:7" s="33" customFormat="1" outlineLevel="2">
      <c r="A31" s="34" t="s">
        <v>84</v>
      </c>
      <c r="B31" s="34" t="s">
        <v>84</v>
      </c>
      <c r="C31" s="40">
        <v>70835</v>
      </c>
      <c r="D31" s="35" t="s">
        <v>85</v>
      </c>
      <c r="E31" s="35">
        <v>1</v>
      </c>
    </row>
    <row r="32" spans="1:7" s="33" customFormat="1" outlineLevel="2">
      <c r="A32" s="34" t="s">
        <v>86</v>
      </c>
      <c r="B32" s="34" t="s">
        <v>87</v>
      </c>
      <c r="C32" s="40">
        <v>335.58</v>
      </c>
      <c r="D32" s="35" t="s">
        <v>5</v>
      </c>
      <c r="E32" s="35">
        <v>1</v>
      </c>
    </row>
    <row r="33" spans="1:6" ht="57">
      <c r="A33" s="17" t="s">
        <v>51</v>
      </c>
      <c r="B33" s="6" t="e">
        <f>SUM(#REF!)</f>
        <v>#REF!</v>
      </c>
      <c r="C33" s="20">
        <f>C34+C35+C36+C37+C38+C39+C40+C41+C42+C43+C44+C45+C46+C47+C48+C49+C50+C51+C52+C53+C54+C55+C56+C57+C58+C59+C60+C61+C62+C63</f>
        <v>227026.1</v>
      </c>
      <c r="D33" s="2"/>
      <c r="E33" s="1"/>
      <c r="F33" s="15"/>
    </row>
    <row r="34" spans="1:6" s="33" customFormat="1" outlineLevel="2">
      <c r="A34" s="34" t="s">
        <v>67</v>
      </c>
      <c r="B34" s="34" t="s">
        <v>67</v>
      </c>
      <c r="C34" s="40">
        <v>106.99</v>
      </c>
      <c r="D34" s="35" t="s">
        <v>5</v>
      </c>
      <c r="E34" s="35">
        <v>1</v>
      </c>
    </row>
    <row r="35" spans="1:6" s="33" customFormat="1" outlineLevel="2">
      <c r="A35" s="34" t="s">
        <v>59</v>
      </c>
      <c r="B35" s="34" t="s">
        <v>59</v>
      </c>
      <c r="C35" s="40">
        <v>1618.72</v>
      </c>
      <c r="D35" s="35" t="s">
        <v>60</v>
      </c>
      <c r="E35" s="35">
        <v>2</v>
      </c>
    </row>
    <row r="36" spans="1:6" s="33" customFormat="1" outlineLevel="2">
      <c r="A36" s="34" t="s">
        <v>88</v>
      </c>
      <c r="B36" s="34" t="s">
        <v>88</v>
      </c>
      <c r="C36" s="40">
        <v>164210</v>
      </c>
      <c r="D36" s="35" t="s">
        <v>89</v>
      </c>
      <c r="E36" s="35">
        <v>1</v>
      </c>
    </row>
    <row r="37" spans="1:6" s="33" customFormat="1" outlineLevel="2">
      <c r="A37" s="34" t="s">
        <v>90</v>
      </c>
      <c r="B37" s="34" t="s">
        <v>91</v>
      </c>
      <c r="C37" s="40">
        <v>431.2</v>
      </c>
      <c r="D37" s="35" t="s">
        <v>5</v>
      </c>
      <c r="E37" s="35">
        <v>2</v>
      </c>
    </row>
    <row r="38" spans="1:6" s="33" customFormat="1" outlineLevel="2">
      <c r="A38" s="34" t="s">
        <v>92</v>
      </c>
      <c r="B38" s="34" t="s">
        <v>93</v>
      </c>
      <c r="C38" s="40">
        <v>220.54</v>
      </c>
      <c r="D38" s="35" t="s">
        <v>5</v>
      </c>
      <c r="E38" s="35">
        <v>1</v>
      </c>
    </row>
    <row r="39" spans="1:6" s="33" customFormat="1" outlineLevel="2">
      <c r="A39" s="34" t="s">
        <v>68</v>
      </c>
      <c r="B39" s="34" t="s">
        <v>68</v>
      </c>
      <c r="C39" s="40">
        <v>1682.88</v>
      </c>
      <c r="D39" s="35" t="s">
        <v>6</v>
      </c>
      <c r="E39" s="35">
        <v>9.4</v>
      </c>
    </row>
    <row r="40" spans="1:6" s="33" customFormat="1" outlineLevel="2">
      <c r="A40" s="34" t="s">
        <v>94</v>
      </c>
      <c r="B40" s="34" t="s">
        <v>94</v>
      </c>
      <c r="C40" s="40">
        <v>10752.63</v>
      </c>
      <c r="D40" s="35" t="s">
        <v>4</v>
      </c>
      <c r="E40" s="35">
        <v>1</v>
      </c>
    </row>
    <row r="41" spans="1:6" s="33" customFormat="1" outlineLevel="2">
      <c r="A41" s="34" t="s">
        <v>69</v>
      </c>
      <c r="B41" s="34" t="s">
        <v>69</v>
      </c>
      <c r="C41" s="40">
        <v>749.3</v>
      </c>
      <c r="D41" s="35" t="s">
        <v>70</v>
      </c>
      <c r="E41" s="35">
        <v>5</v>
      </c>
    </row>
    <row r="42" spans="1:6" s="33" customFormat="1" outlineLevel="2">
      <c r="A42" s="34" t="s">
        <v>71</v>
      </c>
      <c r="B42" s="34" t="s">
        <v>71</v>
      </c>
      <c r="C42" s="40">
        <v>289.19</v>
      </c>
      <c r="D42" s="35" t="s">
        <v>5</v>
      </c>
      <c r="E42" s="35">
        <v>1</v>
      </c>
    </row>
    <row r="43" spans="1:6" s="33" customFormat="1" outlineLevel="2">
      <c r="A43" s="34" t="s">
        <v>95</v>
      </c>
      <c r="B43" s="34" t="s">
        <v>95</v>
      </c>
      <c r="C43" s="40">
        <v>1290</v>
      </c>
      <c r="D43" s="35" t="s">
        <v>6</v>
      </c>
      <c r="E43" s="35">
        <v>2</v>
      </c>
    </row>
    <row r="44" spans="1:6" s="33" customFormat="1" outlineLevel="2">
      <c r="A44" s="34" t="s">
        <v>96</v>
      </c>
      <c r="B44" s="34" t="s">
        <v>96</v>
      </c>
      <c r="C44" s="40">
        <v>6281.84</v>
      </c>
      <c r="D44" s="35" t="s">
        <v>5</v>
      </c>
      <c r="E44" s="35">
        <v>4</v>
      </c>
    </row>
    <row r="45" spans="1:6" s="33" customFormat="1" outlineLevel="2">
      <c r="A45" s="34" t="s">
        <v>97</v>
      </c>
      <c r="B45" s="34" t="s">
        <v>98</v>
      </c>
      <c r="C45" s="40">
        <v>91.27</v>
      </c>
      <c r="D45" s="35" t="s">
        <v>5</v>
      </c>
      <c r="E45" s="35">
        <v>1</v>
      </c>
    </row>
    <row r="46" spans="1:6" s="33" customFormat="1" outlineLevel="2">
      <c r="A46" s="34" t="s">
        <v>72</v>
      </c>
      <c r="B46" s="34" t="s">
        <v>72</v>
      </c>
      <c r="C46" s="40">
        <v>3612.64</v>
      </c>
      <c r="D46" s="35" t="s">
        <v>6</v>
      </c>
      <c r="E46" s="35">
        <v>4</v>
      </c>
    </row>
    <row r="47" spans="1:6" s="33" customFormat="1" outlineLevel="2">
      <c r="A47" s="34" t="s">
        <v>73</v>
      </c>
      <c r="B47" s="34" t="s">
        <v>73</v>
      </c>
      <c r="C47" s="40">
        <v>1398.74</v>
      </c>
      <c r="D47" s="35" t="s">
        <v>6</v>
      </c>
      <c r="E47" s="35">
        <v>2</v>
      </c>
    </row>
    <row r="48" spans="1:6" s="33" customFormat="1" outlineLevel="2">
      <c r="A48" s="34" t="s">
        <v>62</v>
      </c>
      <c r="B48" s="34" t="s">
        <v>62</v>
      </c>
      <c r="C48" s="40">
        <v>359.2</v>
      </c>
      <c r="D48" s="35" t="s">
        <v>5</v>
      </c>
      <c r="E48" s="35">
        <v>2</v>
      </c>
    </row>
    <row r="49" spans="1:5" s="33" customFormat="1" outlineLevel="2">
      <c r="A49" s="34" t="s">
        <v>99</v>
      </c>
      <c r="B49" s="34" t="s">
        <v>99</v>
      </c>
      <c r="C49" s="40">
        <v>729.36</v>
      </c>
      <c r="D49" s="35" t="s">
        <v>100</v>
      </c>
      <c r="E49" s="35">
        <v>1</v>
      </c>
    </row>
    <row r="50" spans="1:5" s="33" customFormat="1" outlineLevel="2">
      <c r="A50" s="34" t="s">
        <v>74</v>
      </c>
      <c r="B50" s="34" t="s">
        <v>74</v>
      </c>
      <c r="C50" s="40">
        <v>838.13</v>
      </c>
      <c r="D50" s="35" t="s">
        <v>5</v>
      </c>
      <c r="E50" s="35">
        <v>1</v>
      </c>
    </row>
    <row r="51" spans="1:5" s="33" customFormat="1" outlineLevel="2">
      <c r="A51" s="34" t="s">
        <v>101</v>
      </c>
      <c r="B51" s="34" t="s">
        <v>101</v>
      </c>
      <c r="C51" s="40">
        <v>1258</v>
      </c>
      <c r="D51" s="35" t="s">
        <v>102</v>
      </c>
      <c r="E51" s="35">
        <v>1</v>
      </c>
    </row>
    <row r="52" spans="1:5" s="33" customFormat="1" outlineLevel="2">
      <c r="A52" s="34" t="s">
        <v>75</v>
      </c>
      <c r="B52" s="34" t="s">
        <v>75</v>
      </c>
      <c r="C52" s="40">
        <v>939.41</v>
      </c>
      <c r="D52" s="35" t="s">
        <v>5</v>
      </c>
      <c r="E52" s="35">
        <v>1</v>
      </c>
    </row>
    <row r="53" spans="1:5" s="33" customFormat="1" outlineLevel="2">
      <c r="A53" s="34" t="s">
        <v>76</v>
      </c>
      <c r="B53" s="34" t="s">
        <v>76</v>
      </c>
      <c r="C53" s="40">
        <v>347.72</v>
      </c>
      <c r="D53" s="35" t="s">
        <v>5</v>
      </c>
      <c r="E53" s="35">
        <v>4</v>
      </c>
    </row>
    <row r="54" spans="1:5" s="33" customFormat="1" outlineLevel="2">
      <c r="A54" s="34" t="s">
        <v>103</v>
      </c>
      <c r="B54" s="34" t="s">
        <v>103</v>
      </c>
      <c r="C54" s="40">
        <v>227.12</v>
      </c>
      <c r="D54" s="35" t="s">
        <v>61</v>
      </c>
      <c r="E54" s="35">
        <v>1.5</v>
      </c>
    </row>
    <row r="55" spans="1:5" s="33" customFormat="1" outlineLevel="2">
      <c r="A55" s="34" t="s">
        <v>104</v>
      </c>
      <c r="B55" s="34" t="s">
        <v>104</v>
      </c>
      <c r="C55" s="40">
        <v>3296.3</v>
      </c>
      <c r="D55" s="35" t="s">
        <v>6</v>
      </c>
      <c r="E55" s="35">
        <v>85</v>
      </c>
    </row>
    <row r="56" spans="1:5" s="33" customFormat="1" outlineLevel="2">
      <c r="A56" s="34" t="s">
        <v>63</v>
      </c>
      <c r="B56" s="34" t="s">
        <v>63</v>
      </c>
      <c r="C56" s="40">
        <v>540.28</v>
      </c>
      <c r="D56" s="35" t="s">
        <v>64</v>
      </c>
      <c r="E56" s="35">
        <v>2</v>
      </c>
    </row>
    <row r="57" spans="1:5" s="33" customFormat="1" outlineLevel="2">
      <c r="A57" s="34" t="s">
        <v>105</v>
      </c>
      <c r="B57" s="34" t="s">
        <v>105</v>
      </c>
      <c r="C57" s="40">
        <v>154.88</v>
      </c>
      <c r="D57" s="35" t="s">
        <v>5</v>
      </c>
      <c r="E57" s="35">
        <v>1</v>
      </c>
    </row>
    <row r="58" spans="1:5" s="33" customFormat="1" outlineLevel="2">
      <c r="A58" s="34" t="s">
        <v>65</v>
      </c>
      <c r="B58" s="34" t="s">
        <v>65</v>
      </c>
      <c r="C58" s="40">
        <v>3190.56</v>
      </c>
      <c r="D58" s="35" t="s">
        <v>6</v>
      </c>
      <c r="E58" s="35">
        <v>16</v>
      </c>
    </row>
    <row r="59" spans="1:5" s="33" customFormat="1" outlineLevel="2">
      <c r="A59" s="34" t="s">
        <v>106</v>
      </c>
      <c r="B59" s="34" t="s">
        <v>106</v>
      </c>
      <c r="C59" s="40">
        <v>1888.85</v>
      </c>
      <c r="D59" s="35" t="s">
        <v>5</v>
      </c>
      <c r="E59" s="35">
        <v>1</v>
      </c>
    </row>
    <row r="60" spans="1:5" s="33" customFormat="1" outlineLevel="2">
      <c r="A60" s="34" t="s">
        <v>107</v>
      </c>
      <c r="B60" s="34" t="s">
        <v>107</v>
      </c>
      <c r="C60" s="40">
        <v>432.54</v>
      </c>
      <c r="D60" s="35" t="s">
        <v>85</v>
      </c>
      <c r="E60" s="35">
        <v>1</v>
      </c>
    </row>
    <row r="61" spans="1:5" s="33" customFormat="1" outlineLevel="2">
      <c r="A61" s="34" t="s">
        <v>23</v>
      </c>
      <c r="B61" s="34" t="s">
        <v>23</v>
      </c>
      <c r="C61" s="40">
        <v>8079.89</v>
      </c>
      <c r="D61" s="35" t="s">
        <v>60</v>
      </c>
      <c r="E61" s="35">
        <v>13</v>
      </c>
    </row>
    <row r="62" spans="1:5" s="33" customFormat="1" outlineLevel="2">
      <c r="A62" s="34" t="s">
        <v>108</v>
      </c>
      <c r="B62" s="34" t="s">
        <v>108</v>
      </c>
      <c r="C62" s="40">
        <v>3912.4</v>
      </c>
      <c r="D62" s="35" t="s">
        <v>5</v>
      </c>
      <c r="E62" s="35">
        <v>10</v>
      </c>
    </row>
    <row r="63" spans="1:5" s="33" customFormat="1" outlineLevel="2">
      <c r="A63" s="34" t="s">
        <v>109</v>
      </c>
      <c r="B63" s="34" t="s">
        <v>109</v>
      </c>
      <c r="C63" s="40">
        <v>8095.52</v>
      </c>
      <c r="D63" s="35" t="s">
        <v>6</v>
      </c>
      <c r="E63" s="35">
        <v>8</v>
      </c>
    </row>
    <row r="64" spans="1:5" s="33" customFormat="1" ht="28.5" outlineLevel="2">
      <c r="A64" s="36" t="s">
        <v>111</v>
      </c>
      <c r="B64" s="37">
        <v>9812.4500000000007</v>
      </c>
      <c r="C64" s="41">
        <f>C65+C66</f>
        <v>7192.15</v>
      </c>
      <c r="D64" s="38"/>
      <c r="E64" s="39"/>
    </row>
    <row r="65" spans="1:6" s="33" customFormat="1" outlineLevel="2">
      <c r="A65" s="34" t="s">
        <v>112</v>
      </c>
      <c r="B65" s="34" t="s">
        <v>114</v>
      </c>
      <c r="C65" s="40">
        <v>3396.29</v>
      </c>
      <c r="D65" s="35" t="s">
        <v>4</v>
      </c>
      <c r="E65" s="35">
        <v>19978.2</v>
      </c>
    </row>
    <row r="66" spans="1:6" s="33" customFormat="1" outlineLevel="2">
      <c r="A66" s="34" t="s">
        <v>113</v>
      </c>
      <c r="B66" s="34" t="s">
        <v>115</v>
      </c>
      <c r="C66" s="40">
        <v>3795.86</v>
      </c>
      <c r="D66" s="35" t="s">
        <v>4</v>
      </c>
      <c r="E66" s="35">
        <v>19978.2</v>
      </c>
    </row>
    <row r="67" spans="1:6" ht="28.5">
      <c r="A67" s="17" t="s">
        <v>52</v>
      </c>
      <c r="B67" s="6" t="e">
        <f>#REF!+#REF!</f>
        <v>#REF!</v>
      </c>
      <c r="C67" s="20">
        <f>C68+C69</f>
        <v>20237.919999999998</v>
      </c>
      <c r="D67" s="2"/>
      <c r="E67" s="1"/>
    </row>
    <row r="68" spans="1:6" s="33" customFormat="1" outlineLevel="2">
      <c r="A68" s="34" t="s">
        <v>110</v>
      </c>
      <c r="B68" s="34" t="s">
        <v>110</v>
      </c>
      <c r="C68" s="40">
        <v>10788.23</v>
      </c>
      <c r="D68" s="35" t="s">
        <v>4</v>
      </c>
      <c r="E68" s="35">
        <v>19978.2</v>
      </c>
    </row>
    <row r="69" spans="1:6" s="33" customFormat="1" outlineLevel="2">
      <c r="A69" s="34" t="s">
        <v>42</v>
      </c>
      <c r="B69" s="34" t="s">
        <v>42</v>
      </c>
      <c r="C69" s="40">
        <v>9449.69</v>
      </c>
      <c r="D69" s="35" t="s">
        <v>4</v>
      </c>
      <c r="E69" s="35">
        <v>19978.2</v>
      </c>
    </row>
    <row r="70" spans="1:6" ht="42.75">
      <c r="A70" s="17" t="s">
        <v>53</v>
      </c>
      <c r="B70" s="6" t="e">
        <f>#REF!</f>
        <v>#REF!</v>
      </c>
      <c r="C70" s="20">
        <f>C71+C72</f>
        <v>3997.44</v>
      </c>
      <c r="D70" s="2"/>
      <c r="E70" s="1"/>
    </row>
    <row r="71" spans="1:6" s="33" customFormat="1" outlineLevel="2">
      <c r="A71" s="34" t="s">
        <v>47</v>
      </c>
      <c r="B71" s="34" t="s">
        <v>47</v>
      </c>
      <c r="C71" s="40">
        <v>1332</v>
      </c>
      <c r="D71" s="35" t="s">
        <v>4</v>
      </c>
      <c r="E71" s="35">
        <v>925</v>
      </c>
    </row>
    <row r="72" spans="1:6" s="33" customFormat="1" outlineLevel="2">
      <c r="A72" s="34" t="s">
        <v>47</v>
      </c>
      <c r="B72" s="34" t="s">
        <v>47</v>
      </c>
      <c r="C72" s="40">
        <v>2665.44</v>
      </c>
      <c r="D72" s="35" t="s">
        <v>4</v>
      </c>
      <c r="E72" s="35">
        <v>1851</v>
      </c>
    </row>
    <row r="73" spans="1:6" ht="57">
      <c r="A73" s="17" t="s">
        <v>54</v>
      </c>
      <c r="B73" s="6" t="e">
        <f>SUM(#REF!)</f>
        <v>#REF!</v>
      </c>
      <c r="C73" s="20">
        <f>C74+C75+C76</f>
        <v>113356.28</v>
      </c>
      <c r="D73" s="2"/>
      <c r="E73" s="1"/>
    </row>
    <row r="74" spans="1:6" s="33" customFormat="1" outlineLevel="2">
      <c r="A74" s="34" t="s">
        <v>48</v>
      </c>
      <c r="B74" s="34" t="s">
        <v>49</v>
      </c>
      <c r="C74" s="40">
        <v>679.26</v>
      </c>
      <c r="D74" s="35" t="s">
        <v>4</v>
      </c>
      <c r="E74" s="35">
        <v>39956.400000000001</v>
      </c>
    </row>
    <row r="75" spans="1:6" s="33" customFormat="1" outlineLevel="2">
      <c r="A75" s="34" t="s">
        <v>43</v>
      </c>
      <c r="B75" s="34" t="s">
        <v>44</v>
      </c>
      <c r="C75" s="40">
        <v>56338.5</v>
      </c>
      <c r="D75" s="35" t="s">
        <v>4</v>
      </c>
      <c r="E75" s="35">
        <v>19978.2</v>
      </c>
    </row>
    <row r="76" spans="1:6" s="33" customFormat="1" outlineLevel="2">
      <c r="A76" s="34" t="s">
        <v>45</v>
      </c>
      <c r="B76" s="34" t="s">
        <v>46</v>
      </c>
      <c r="C76" s="40">
        <v>56338.52</v>
      </c>
      <c r="D76" s="35" t="s">
        <v>4</v>
      </c>
      <c r="E76" s="35">
        <v>19978.2</v>
      </c>
    </row>
    <row r="77" spans="1:6">
      <c r="A77" s="17" t="s">
        <v>55</v>
      </c>
      <c r="B77" s="6">
        <f>B78</f>
        <v>3559.3220338983051</v>
      </c>
      <c r="C77" s="20">
        <f>C78+C79</f>
        <v>23281.559999999994</v>
      </c>
      <c r="D77" s="2"/>
      <c r="E77" s="1"/>
    </row>
    <row r="78" spans="1:6" ht="45">
      <c r="A78" s="18" t="s">
        <v>9</v>
      </c>
      <c r="B78" s="7">
        <f>C78/1.18</f>
        <v>3559.3220338983051</v>
      </c>
      <c r="C78" s="21">
        <f>E78*12*5</f>
        <v>4200</v>
      </c>
      <c r="D78" s="3" t="s">
        <v>7</v>
      </c>
      <c r="E78" s="3">
        <v>70</v>
      </c>
    </row>
    <row r="79" spans="1:6">
      <c r="A79" s="45" t="s">
        <v>116</v>
      </c>
      <c r="B79" s="7"/>
      <c r="C79" s="21">
        <f>[1]Лист2!$G$2212</f>
        <v>19081.559999999994</v>
      </c>
      <c r="D79" s="3"/>
      <c r="E79" s="3"/>
    </row>
    <row r="80" spans="1:6">
      <c r="A80" s="17" t="s">
        <v>56</v>
      </c>
      <c r="B80" s="9" t="e">
        <f>B12+B15+B18+#REF!+B33+#REF!+#REF!+#REF!+#REF!+#REF!+B67+B70+B73+B77</f>
        <v>#REF!</v>
      </c>
      <c r="C80" s="20">
        <f>C12+C15+C18+C22+C29+C33+C67+C70+C73+C64+C77</f>
        <v>749716.30999999994</v>
      </c>
      <c r="D80" s="8"/>
      <c r="E80" s="1"/>
      <c r="F80" s="16"/>
    </row>
    <row r="81" spans="1:5" ht="16.5" customHeight="1">
      <c r="A81" s="17" t="s">
        <v>57</v>
      </c>
      <c r="B81" s="10"/>
      <c r="C81" s="20">
        <f>C80*1.18</f>
        <v>884665.24579999992</v>
      </c>
      <c r="D81" s="2"/>
      <c r="E81" s="1"/>
    </row>
    <row r="82" spans="1:5">
      <c r="A82" s="17" t="s">
        <v>58</v>
      </c>
      <c r="B82" s="10"/>
      <c r="C82" s="20">
        <f>C10-C81</f>
        <v>224113.24420000007</v>
      </c>
      <c r="D82" s="2"/>
      <c r="E82" s="1"/>
    </row>
    <row r="83" spans="1:5" ht="28.5">
      <c r="A83" s="17" t="s">
        <v>77</v>
      </c>
      <c r="B83" s="10"/>
      <c r="C83" s="20">
        <f>C82+C7</f>
        <v>187701.53419999999</v>
      </c>
      <c r="D83" s="31"/>
      <c r="E83" s="1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2018-03-11T23:04:19Z</cp:lastPrinted>
  <dcterms:created xsi:type="dcterms:W3CDTF">2016-03-18T02:51:51Z</dcterms:created>
  <dcterms:modified xsi:type="dcterms:W3CDTF">2018-03-22T07:11:35Z</dcterms:modified>
</cp:coreProperties>
</file>