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Лист1!$A$1:$E$68</definedName>
  </definedNames>
  <calcPr calcId="124519"/>
</workbook>
</file>

<file path=xl/calcChain.xml><?xml version="1.0" encoding="utf-8"?>
<calcChain xmlns="http://schemas.openxmlformats.org/spreadsheetml/2006/main">
  <c r="C68" i="1"/>
  <c r="C67"/>
  <c r="C66"/>
  <c r="C13"/>
  <c r="C9"/>
  <c r="C8"/>
  <c r="C57"/>
  <c r="C50"/>
  <c r="C31"/>
  <c r="C21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2"/>
  <c r="E72"/>
  <c r="C53" i="1"/>
  <c r="C39"/>
  <c r="C24"/>
  <c r="C18"/>
  <c r="C15"/>
  <c r="C65" s="1"/>
  <c r="C10"/>
  <c r="C63" l="1"/>
  <c r="C62" s="1"/>
  <c r="B47" l="1"/>
  <c r="B57" l="1"/>
  <c r="B49"/>
  <c r="B63" l="1"/>
  <c r="B62" s="1"/>
  <c r="B56"/>
  <c r="B53"/>
  <c r="B50"/>
  <c r="B48"/>
  <c r="B21"/>
  <c r="B18"/>
  <c r="B15"/>
  <c r="B65" l="1"/>
</calcChain>
</file>

<file path=xl/sharedStrings.xml><?xml version="1.0" encoding="utf-8"?>
<sst xmlns="http://schemas.openxmlformats.org/spreadsheetml/2006/main" count="293" uniqueCount="136">
  <si>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</si>
  <si>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</si>
  <si>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</si>
  <si>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</si>
  <si>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</si>
  <si>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</si>
  <si>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</si>
  <si>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</si>
  <si>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</si>
  <si>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</si>
  <si>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</si>
  <si>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</si>
  <si>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</si>
  <si>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</si>
  <si>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</si>
  <si>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</si>
  <si>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</si>
  <si>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</si>
  <si>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</si>
  <si>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</si>
  <si>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</si>
  <si>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</si>
  <si>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</si>
  <si>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</si>
  <si>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</si>
  <si>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</si>
  <si>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</si>
  <si>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</si>
  <si>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</si>
  <si>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Чел.</t>
  </si>
  <si>
    <t>м2</t>
  </si>
  <si>
    <t>Адрес: ул. Ингодинская, д. 15</t>
  </si>
  <si>
    <t>Эстетика (Ингодинская 15 пом.1</t>
  </si>
  <si>
    <t>ИП Мельник С.А.(Ингодинская 15</t>
  </si>
  <si>
    <t>дом</t>
  </si>
  <si>
    <t>шт</t>
  </si>
  <si>
    <t>м</t>
  </si>
  <si>
    <t>Подключение системы отопления</t>
  </si>
  <si>
    <t>Ремонт дверных полотен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</si>
  <si>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</si>
  <si>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</si>
  <si>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Старшие по дому</t>
  </si>
  <si>
    <t>Общий итог</t>
  </si>
  <si>
    <t>ремонт фасада Итог</t>
  </si>
  <si>
    <t>фасад</t>
  </si>
  <si>
    <t>ремонт фасада</t>
  </si>
  <si>
    <t>ремонт кровли с использованием материала "Бикрост" Итог</t>
  </si>
  <si>
    <t>ремонт кровли с использованием материала "Бикрост"</t>
  </si>
  <si>
    <t>регулировка теплоносителя Итог</t>
  </si>
  <si>
    <t>регулировка теплоносителя</t>
  </si>
  <si>
    <t>прочистка канализационной сети внутренней Итог</t>
  </si>
  <si>
    <t>прочистка канализационной сети внутренней</t>
  </si>
  <si>
    <t>отключение отопления Итог</t>
  </si>
  <si>
    <t>1 дом</t>
  </si>
  <si>
    <t>отключение отопления</t>
  </si>
  <si>
    <t>осмотр подвала Итог</t>
  </si>
  <si>
    <t>раз</t>
  </si>
  <si>
    <t>осмотр подвала</t>
  </si>
  <si>
    <t>осмотр кровли ж/ дома с выполнением мелкого ремонта Итог</t>
  </si>
  <si>
    <t>осмотр кровли ж/ дома с выполнением мелкого ремонт</t>
  </si>
  <si>
    <t>осмотр кровли ж/ дома с выполнением мелкого ремонта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</si>
  <si>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</si>
  <si>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</si>
  <si>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</si>
  <si>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</si>
  <si>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</si>
  <si>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</si>
  <si>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</si>
  <si>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</si>
  <si>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</si>
  <si>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Установка почтовых ящиков 5и секционных Итог</t>
  </si>
  <si>
    <t>Установка почтовых ящиков 5и секционных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</si>
  <si>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</si>
  <si>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</si>
  <si>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</si>
  <si>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</si>
  <si>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</si>
  <si>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</si>
  <si>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</si>
  <si>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</si>
  <si>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</si>
  <si>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</si>
  <si>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</si>
  <si>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</si>
  <si>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</si>
  <si>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</si>
  <si>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</si>
  <si>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</si>
  <si>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</si>
  <si>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</si>
  <si>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</si>
  <si>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</si>
  <si>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</si>
  <si>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</si>
  <si>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</si>
  <si>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</si>
  <si>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</si>
  <si>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стекол Итог</t>
  </si>
  <si>
    <t>Смена стекол</t>
  </si>
  <si>
    <t>Ремонт дверных полотен Итог</t>
  </si>
  <si>
    <t>Подключение системы отопления Итог</t>
  </si>
  <si>
    <t>Очистка канализационной сети Итог</t>
  </si>
  <si>
    <t>Очистка канализационной сети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</si>
  <si>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</si>
  <si>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</si>
  <si>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</si>
  <si>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</si>
  <si>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</si>
  <si>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</si>
  <si>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Мелкий ремонт оконных рам (подъездных) Итог</t>
  </si>
  <si>
    <t>Мелкий ремонт оконных рам (подъездных)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</si>
  <si>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</si>
  <si>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</si>
  <si>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</si>
  <si>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</si>
  <si>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</si>
  <si>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</si>
  <si>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</si>
  <si>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</si>
  <si>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</si>
  <si>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</si>
  <si>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</si>
  <si>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</si>
  <si>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</si>
  <si>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ИНГОДИНСКАЯ ул. д.15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</si>
  <si>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</si>
  <si>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</si>
  <si>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</si>
  <si>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</si>
  <si>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</si>
  <si>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на 31.12.2018 г.</t>
  </si>
  <si>
    <t>Всего доходов по дому за 2018 г.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</si>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</sst>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7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9"/>
      <name val="Arial"/>
      <family val="2"/>
      <charset val="204"/>
    </font>
    <font>
      <b/>
      <sz val="12"/>
      <color rgb="FF3F3F3F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0" fillId="0" borderId="6" xfId="0" applyFill="1" applyBorder="1"/>
    <xf numFmtId="0" fontId="0" fillId="0" borderId="0" xfId="0"/>
    <xf numFmtId="0" fontId="15" fillId="0" borderId="6" xfId="0" applyFont="1" applyFill="1" applyBorder="1"/>
    <xf numFmtId="0" fontId="15" fillId="0" borderId="6" xfId="0" applyNumberFormat="1" applyFont="1" applyFill="1" applyBorder="1"/>
    <xf numFmtId="0" fontId="15" fillId="0" borderId="6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0" xfId="0" applyFill="1"/>
    <xf numFmtId="0" fontId="2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2" fontId="11" fillId="0" borderId="2" xfId="1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center" wrapText="1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 wrapText="1"/>
    </xf>
    <xf numFmtId="2" fontId="6" fillId="0" borderId="2" xfId="3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43" fontId="2" fillId="0" borderId="0" xfId="3" applyFont="1" applyFill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left" vertical="top" wrapText="1" inden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BreakPreview" topLeftCell="A55" zoomScaleSheetLayoutView="100" workbookViewId="0">
      <selection activeCell="C69" sqref="C69"/>
    </sheetView>
  </sheetViews>
  <sheetFormatPr defaultRowHeight="15" outlineLevelRow="2"/>
  <cols>
    <col min="1" max="1" width="59.5703125" style="34" customWidth="1"/>
    <col min="2" max="2" width="15.5703125" style="35" hidden="1" customWidth="1"/>
    <col min="3" max="3" width="15.5703125" style="36" customWidth="1"/>
    <col min="4" max="4" width="9.28515625" style="34" customWidth="1"/>
    <col min="5" max="5" width="14.42578125" style="37" customWidth="1"/>
    <col min="6" max="6" width="8.42578125" style="8" customWidth="1"/>
    <col min="7" max="16384" width="9.140625" style="8"/>
  </cols>
  <sheetData>
    <row r="1" spans="1:5" ht="37.5" customHeight="1">
      <c r="A1" s="39" t="s">
        <v>7</v>
      </c>
      <c r="B1" s="39"/>
      <c r="C1" s="39"/>
      <c r="D1" s="39"/>
      <c r="E1" s="39"/>
    </row>
    <row r="2" spans="1:5" ht="17.25" customHeight="1">
      <c r="A2" s="9" t="s">
        <v>31</v>
      </c>
      <c r="B2" s="10" t="s">
        <v>5</v>
      </c>
      <c r="C2" s="41" t="s">
        <v>126</v>
      </c>
      <c r="D2" s="41"/>
      <c r="E2" s="41"/>
    </row>
    <row r="3" spans="1:5" ht="57">
      <c r="A3" s="11" t="s">
        <v>3</v>
      </c>
      <c r="B3" s="12" t="s">
        <v>0</v>
      </c>
      <c r="C3" s="13" t="s">
        <v>27</v>
      </c>
      <c r="D3" s="14" t="s">
        <v>1</v>
      </c>
      <c r="E3" s="15" t="s">
        <v>2</v>
      </c>
    </row>
    <row r="4" spans="1:5">
      <c r="A4" s="11" t="s">
        <v>127</v>
      </c>
      <c r="B4" s="12"/>
      <c r="C4" s="13">
        <v>526473.54280000017</v>
      </c>
      <c r="D4" s="16" t="s">
        <v>26</v>
      </c>
      <c r="E4" s="15"/>
    </row>
    <row r="5" spans="1:5">
      <c r="A5" s="42" t="s">
        <v>28</v>
      </c>
      <c r="B5" s="43"/>
      <c r="C5" s="43"/>
      <c r="D5" s="43"/>
      <c r="E5" s="44"/>
    </row>
    <row r="6" spans="1:5" ht="28.5">
      <c r="A6" s="11" t="s">
        <v>128</v>
      </c>
      <c r="B6" s="12"/>
      <c r="C6" s="13">
        <v>465731.52</v>
      </c>
      <c r="D6" s="16" t="s">
        <v>26</v>
      </c>
      <c r="E6" s="15"/>
    </row>
    <row r="7" spans="1:5">
      <c r="A7" s="11" t="s">
        <v>129</v>
      </c>
      <c r="B7" s="12"/>
      <c r="C7" s="13">
        <v>441821.28</v>
      </c>
      <c r="D7" s="16" t="s">
        <v>26</v>
      </c>
      <c r="E7" s="15"/>
    </row>
    <row r="8" spans="1:5">
      <c r="A8" s="11" t="s">
        <v>130</v>
      </c>
      <c r="B8" s="12"/>
      <c r="C8" s="13">
        <f>C7-C6</f>
        <v>-23910.239999999991</v>
      </c>
      <c r="D8" s="16" t="s">
        <v>26</v>
      </c>
      <c r="E8" s="15"/>
    </row>
    <row r="9" spans="1:5">
      <c r="A9" s="11" t="s">
        <v>8</v>
      </c>
      <c r="B9" s="12"/>
      <c r="C9" s="13">
        <f>C10+C11+C12</f>
        <v>43521.130000000005</v>
      </c>
      <c r="D9" s="16" t="s">
        <v>26</v>
      </c>
      <c r="E9" s="15"/>
    </row>
    <row r="10" spans="1:5" ht="15.75">
      <c r="A10" s="38" t="s">
        <v>9</v>
      </c>
      <c r="B10" s="17"/>
      <c r="C10" s="18">
        <f>450*12+396.48*12</f>
        <v>10157.76</v>
      </c>
      <c r="D10" s="16" t="s">
        <v>26</v>
      </c>
      <c r="E10" s="15"/>
    </row>
    <row r="11" spans="1:5" ht="15.75">
      <c r="A11" s="45" t="s">
        <v>32</v>
      </c>
      <c r="B11" s="45"/>
      <c r="C11" s="19">
        <v>17108.849999999999</v>
      </c>
      <c r="D11" s="16" t="s">
        <v>26</v>
      </c>
      <c r="E11" s="15"/>
    </row>
    <row r="12" spans="1:5" ht="15.75">
      <c r="A12" s="45" t="s">
        <v>33</v>
      </c>
      <c r="B12" s="45"/>
      <c r="C12" s="19">
        <v>16254.52</v>
      </c>
      <c r="D12" s="16" t="s">
        <v>26</v>
      </c>
      <c r="E12" s="15"/>
    </row>
    <row r="13" spans="1:5">
      <c r="A13" s="9" t="s">
        <v>131</v>
      </c>
      <c r="B13" s="10"/>
      <c r="C13" s="20">
        <f>C6+C9</f>
        <v>509252.65</v>
      </c>
      <c r="D13" s="16" t="s">
        <v>26</v>
      </c>
      <c r="E13" s="21"/>
    </row>
    <row r="14" spans="1:5">
      <c r="A14" s="40" t="s">
        <v>10</v>
      </c>
      <c r="B14" s="40"/>
      <c r="C14" s="40"/>
      <c r="D14" s="40"/>
      <c r="E14" s="40"/>
    </row>
    <row r="15" spans="1:5" ht="29.25" thickBot="1">
      <c r="A15" s="9" t="s">
        <v>11</v>
      </c>
      <c r="B15" s="10" t="e">
        <f>#REF!</f>
        <v>#REF!</v>
      </c>
      <c r="C15" s="20">
        <f>SUM(C16:C17)</f>
        <v>77662.69</v>
      </c>
      <c r="D15" s="22"/>
      <c r="E15" s="21"/>
    </row>
    <row r="16" spans="1:5" s="23" customFormat="1" ht="15.75" outlineLevel="2" thickBot="1">
      <c r="A16" s="1" t="s">
        <v>77</v>
      </c>
      <c r="B16" s="1" t="s">
        <v>76</v>
      </c>
      <c r="C16" s="1">
        <v>40199.39</v>
      </c>
      <c r="D16" s="1" t="s">
        <v>30</v>
      </c>
      <c r="E16" s="1">
        <v>10523.4</v>
      </c>
    </row>
    <row r="17" spans="1:5" s="23" customFormat="1" ht="15.75" outlineLevel="2" thickBot="1">
      <c r="A17" s="1" t="s">
        <v>74</v>
      </c>
      <c r="B17" s="1" t="s">
        <v>73</v>
      </c>
      <c r="C17" s="1">
        <v>37463.300000000003</v>
      </c>
      <c r="D17" s="1" t="s">
        <v>30</v>
      </c>
      <c r="E17" s="1">
        <v>10523.4</v>
      </c>
    </row>
    <row r="18" spans="1:5" ht="29.25" thickBot="1">
      <c r="A18" s="9" t="s">
        <v>12</v>
      </c>
      <c r="B18" s="10" t="e">
        <f>#REF!</f>
        <v>#REF!</v>
      </c>
      <c r="C18" s="20">
        <f>SUM(C19:C20)</f>
        <v>30096.959999999999</v>
      </c>
      <c r="D18" s="22"/>
      <c r="E18" s="21"/>
    </row>
    <row r="19" spans="1:5" s="23" customFormat="1" ht="15.75" outlineLevel="2" thickBot="1">
      <c r="A19" s="1" t="s">
        <v>86</v>
      </c>
      <c r="B19" s="1" t="s">
        <v>86</v>
      </c>
      <c r="C19" s="1">
        <v>13049.04</v>
      </c>
      <c r="D19" s="1" t="s">
        <v>30</v>
      </c>
      <c r="E19" s="1">
        <v>10523.4</v>
      </c>
    </row>
    <row r="20" spans="1:5" s="23" customFormat="1" ht="15.75" outlineLevel="2" thickBot="1">
      <c r="A20" s="1" t="s">
        <v>84</v>
      </c>
      <c r="B20" s="1" t="s">
        <v>84</v>
      </c>
      <c r="C20" s="1">
        <v>17047.919999999998</v>
      </c>
      <c r="D20" s="1" t="s">
        <v>30</v>
      </c>
      <c r="E20" s="1">
        <v>10523.4</v>
      </c>
    </row>
    <row r="21" spans="1:5" ht="29.25" thickBot="1">
      <c r="A21" s="9" t="s">
        <v>13</v>
      </c>
      <c r="B21" s="24" t="e">
        <f>#REF!+#REF!</f>
        <v>#REF!</v>
      </c>
      <c r="C21" s="20">
        <f>SUM(C22:C23)</f>
        <v>45192</v>
      </c>
      <c r="D21" s="25"/>
      <c r="E21" s="21"/>
    </row>
    <row r="22" spans="1:5" s="23" customFormat="1" ht="15.75" outlineLevel="2" thickBot="1">
      <c r="A22" s="1" t="s">
        <v>119</v>
      </c>
      <c r="B22" s="1" t="s">
        <v>119</v>
      </c>
      <c r="C22" s="1">
        <v>22596</v>
      </c>
      <c r="D22" s="1" t="s">
        <v>29</v>
      </c>
      <c r="E22" s="1">
        <v>420</v>
      </c>
    </row>
    <row r="23" spans="1:5" s="23" customFormat="1" ht="15.75" outlineLevel="2" thickBot="1">
      <c r="A23" s="1" t="s">
        <v>117</v>
      </c>
      <c r="B23" s="1" t="s">
        <v>117</v>
      </c>
      <c r="C23" s="1">
        <v>22596</v>
      </c>
      <c r="D23" s="1" t="s">
        <v>29</v>
      </c>
      <c r="E23" s="1">
        <v>420</v>
      </c>
    </row>
    <row r="24" spans="1:5" ht="43.5" thickBot="1">
      <c r="A24" s="9" t="s">
        <v>14</v>
      </c>
      <c r="B24" s="10"/>
      <c r="C24" s="20">
        <f>SUM(C25:C30)</f>
        <v>9008.0499999999993</v>
      </c>
      <c r="D24" s="22"/>
      <c r="E24" s="21"/>
    </row>
    <row r="25" spans="1:5" s="23" customFormat="1" ht="15.75" outlineLevel="2" thickBot="1">
      <c r="A25" s="1" t="s">
        <v>115</v>
      </c>
      <c r="B25" s="1" t="s">
        <v>115</v>
      </c>
      <c r="C25" s="1">
        <v>841.88</v>
      </c>
      <c r="D25" s="1" t="s">
        <v>30</v>
      </c>
      <c r="E25" s="1">
        <v>10523.4</v>
      </c>
    </row>
    <row r="26" spans="1:5" s="23" customFormat="1" ht="15.75" outlineLevel="2" thickBot="1">
      <c r="A26" s="1" t="s">
        <v>113</v>
      </c>
      <c r="B26" s="1" t="s">
        <v>112</v>
      </c>
      <c r="C26" s="1">
        <v>947.11</v>
      </c>
      <c r="D26" s="1" t="s">
        <v>30</v>
      </c>
      <c r="E26" s="1">
        <v>10523.4</v>
      </c>
    </row>
    <row r="27" spans="1:5" s="23" customFormat="1" ht="15.75" outlineLevel="2" thickBot="1">
      <c r="A27" s="1" t="s">
        <v>69</v>
      </c>
      <c r="B27" s="1" t="s">
        <v>69</v>
      </c>
      <c r="C27" s="1">
        <v>799.78</v>
      </c>
      <c r="D27" s="1" t="s">
        <v>30</v>
      </c>
      <c r="E27" s="1">
        <v>10523.4</v>
      </c>
    </row>
    <row r="28" spans="1:5" s="23" customFormat="1" ht="15.75" outlineLevel="2" thickBot="1">
      <c r="A28" s="1" t="s">
        <v>67</v>
      </c>
      <c r="B28" s="1" t="s">
        <v>66</v>
      </c>
      <c r="C28" s="1">
        <v>841.87</v>
      </c>
      <c r="D28" s="1" t="s">
        <v>30</v>
      </c>
      <c r="E28" s="1">
        <v>10523.4</v>
      </c>
    </row>
    <row r="29" spans="1:5" s="23" customFormat="1" ht="15.75" outlineLevel="2" thickBot="1">
      <c r="A29" s="1" t="s">
        <v>39</v>
      </c>
      <c r="B29" s="1" t="s">
        <v>40</v>
      </c>
      <c r="C29" s="1">
        <v>1473.28</v>
      </c>
      <c r="D29" s="1" t="s">
        <v>30</v>
      </c>
      <c r="E29" s="1">
        <v>10523.4</v>
      </c>
    </row>
    <row r="30" spans="1:5" s="23" customFormat="1" ht="15.75" outlineLevel="2" thickBot="1">
      <c r="A30" s="1" t="s">
        <v>63</v>
      </c>
      <c r="B30" s="1" t="s">
        <v>62</v>
      </c>
      <c r="C30" s="1">
        <v>4104.13</v>
      </c>
      <c r="D30" s="1" t="s">
        <v>30</v>
      </c>
      <c r="E30" s="1">
        <v>10523.4</v>
      </c>
    </row>
    <row r="31" spans="1:5" ht="43.5" outlineLevel="1" thickBot="1">
      <c r="A31" s="9" t="s">
        <v>15</v>
      </c>
      <c r="B31" s="26"/>
      <c r="C31" s="20">
        <f>SUM(C32:C38)</f>
        <v>35787.14</v>
      </c>
      <c r="D31" s="26"/>
      <c r="E31" s="26"/>
    </row>
    <row r="32" spans="1:5" s="23" customFormat="1" ht="15.75" outlineLevel="2" thickBot="1">
      <c r="A32" s="1" t="s">
        <v>110</v>
      </c>
      <c r="B32" s="1" t="s">
        <v>110</v>
      </c>
      <c r="C32" s="1">
        <v>665.43</v>
      </c>
      <c r="D32" s="1" t="s">
        <v>35</v>
      </c>
      <c r="E32" s="1">
        <v>1</v>
      </c>
    </row>
    <row r="33" spans="1:5" s="23" customFormat="1" ht="15.75" outlineLevel="2" thickBot="1">
      <c r="A33" s="1" t="s">
        <v>38</v>
      </c>
      <c r="B33" s="1" t="s">
        <v>38</v>
      </c>
      <c r="C33" s="1">
        <v>520.01</v>
      </c>
      <c r="D33" s="1" t="s">
        <v>35</v>
      </c>
      <c r="E33" s="1">
        <v>1</v>
      </c>
    </row>
    <row r="34" spans="1:5" s="23" customFormat="1" ht="15.75" outlineLevel="2" thickBot="1">
      <c r="A34" s="1" t="s">
        <v>98</v>
      </c>
      <c r="B34" s="1" t="s">
        <v>98</v>
      </c>
      <c r="C34" s="1">
        <v>543.41999999999996</v>
      </c>
      <c r="D34" s="1" t="s">
        <v>30</v>
      </c>
      <c r="E34" s="1">
        <v>0.8</v>
      </c>
    </row>
    <row r="35" spans="1:5" s="23" customFormat="1" ht="15.75" outlineLevel="2" thickBot="1">
      <c r="A35" s="1" t="s">
        <v>71</v>
      </c>
      <c r="B35" s="1" t="s">
        <v>71</v>
      </c>
      <c r="C35" s="1">
        <v>9607.24</v>
      </c>
      <c r="D35" s="1" t="s">
        <v>35</v>
      </c>
      <c r="E35" s="1">
        <v>4</v>
      </c>
    </row>
    <row r="36" spans="1:5" s="23" customFormat="1" ht="15.75" outlineLevel="2" thickBot="1">
      <c r="A36" s="1" t="s">
        <v>60</v>
      </c>
      <c r="B36" s="1" t="s">
        <v>59</v>
      </c>
      <c r="C36" s="1">
        <v>887.24</v>
      </c>
      <c r="D36" s="1" t="s">
        <v>34</v>
      </c>
      <c r="E36" s="1">
        <v>1</v>
      </c>
    </row>
    <row r="37" spans="1:5" s="23" customFormat="1" ht="15.75" outlineLevel="2" thickBot="1">
      <c r="A37" s="1" t="s">
        <v>47</v>
      </c>
      <c r="B37" s="1" t="s">
        <v>47</v>
      </c>
      <c r="C37" s="1">
        <v>15300.8</v>
      </c>
      <c r="D37" s="1" t="s">
        <v>30</v>
      </c>
      <c r="E37" s="1">
        <v>40</v>
      </c>
    </row>
    <row r="38" spans="1:5" s="23" customFormat="1" ht="15.75" outlineLevel="2" thickBot="1">
      <c r="A38" s="1" t="s">
        <v>45</v>
      </c>
      <c r="B38" s="1" t="s">
        <v>45</v>
      </c>
      <c r="C38" s="1">
        <v>8263</v>
      </c>
      <c r="D38" s="1" t="s">
        <v>44</v>
      </c>
      <c r="E38" s="1">
        <v>1</v>
      </c>
    </row>
    <row r="39" spans="1:5" s="23" customFormat="1" ht="52.5" customHeight="1" outlineLevel="2" thickBot="1">
      <c r="A39" s="9" t="s">
        <v>16</v>
      </c>
      <c r="B39" s="27"/>
      <c r="C39" s="28">
        <f>SUM(C40:C45)</f>
        <v>15973.350000000002</v>
      </c>
      <c r="D39" s="27"/>
      <c r="E39" s="27"/>
    </row>
    <row r="40" spans="1:5" s="23" customFormat="1" ht="15.75" outlineLevel="2" thickBot="1">
      <c r="A40" s="1" t="s">
        <v>102</v>
      </c>
      <c r="B40" s="1" t="s">
        <v>102</v>
      </c>
      <c r="C40" s="1">
        <v>9263.1</v>
      </c>
      <c r="D40" s="1" t="s">
        <v>36</v>
      </c>
      <c r="E40" s="1">
        <v>33</v>
      </c>
    </row>
    <row r="41" spans="1:5" s="23" customFormat="1" ht="15.75" outlineLevel="2" thickBot="1">
      <c r="A41" s="1" t="s">
        <v>37</v>
      </c>
      <c r="B41" s="1" t="s">
        <v>37</v>
      </c>
      <c r="C41" s="1">
        <v>289.19</v>
      </c>
      <c r="D41" s="1" t="s">
        <v>35</v>
      </c>
      <c r="E41" s="1">
        <v>1</v>
      </c>
    </row>
    <row r="42" spans="1:5" s="23" customFormat="1" ht="15.75" outlineLevel="2" thickBot="1">
      <c r="A42" s="1" t="s">
        <v>57</v>
      </c>
      <c r="B42" s="1" t="s">
        <v>57</v>
      </c>
      <c r="C42" s="1">
        <v>270.14</v>
      </c>
      <c r="D42" s="1" t="s">
        <v>56</v>
      </c>
      <c r="E42" s="1">
        <v>1</v>
      </c>
    </row>
    <row r="43" spans="1:5" s="23" customFormat="1" ht="15.75" outlineLevel="2" thickBot="1">
      <c r="A43" s="1" t="s">
        <v>54</v>
      </c>
      <c r="B43" s="1" t="s">
        <v>54</v>
      </c>
      <c r="C43" s="1">
        <v>932.54</v>
      </c>
      <c r="D43" s="1" t="s">
        <v>53</v>
      </c>
      <c r="E43" s="1">
        <v>1</v>
      </c>
    </row>
    <row r="44" spans="1:5" s="23" customFormat="1" ht="15.75" outlineLevel="2" thickBot="1">
      <c r="A44" s="1" t="s">
        <v>51</v>
      </c>
      <c r="B44" s="1" t="s">
        <v>51</v>
      </c>
      <c r="C44" s="1">
        <v>4785.84</v>
      </c>
      <c r="D44" s="1" t="s">
        <v>36</v>
      </c>
      <c r="E44" s="1">
        <v>24</v>
      </c>
    </row>
    <row r="45" spans="1:5" s="23" customFormat="1" ht="15.75" outlineLevel="2" thickBot="1">
      <c r="A45" s="1" t="s">
        <v>49</v>
      </c>
      <c r="B45" s="1" t="s">
        <v>49</v>
      </c>
      <c r="C45" s="1">
        <v>432.54</v>
      </c>
      <c r="D45" s="1" t="s">
        <v>34</v>
      </c>
      <c r="E45" s="1">
        <v>1</v>
      </c>
    </row>
    <row r="46" spans="1:5" s="23" customFormat="1" ht="28.5" outlineLevel="2">
      <c r="A46" s="9" t="s">
        <v>17</v>
      </c>
      <c r="B46" s="27"/>
      <c r="C46" s="28">
        <v>0</v>
      </c>
      <c r="D46" s="27"/>
      <c r="E46" s="27"/>
    </row>
    <row r="47" spans="1:5" ht="28.5">
      <c r="A47" s="9" t="s">
        <v>18</v>
      </c>
      <c r="B47" s="10" t="e">
        <f>SUM(#REF!)</f>
        <v>#REF!</v>
      </c>
      <c r="C47" s="20">
        <v>0</v>
      </c>
      <c r="D47" s="22"/>
      <c r="E47" s="21"/>
    </row>
    <row r="48" spans="1:5" ht="28.5">
      <c r="A48" s="9" t="s">
        <v>19</v>
      </c>
      <c r="B48" s="10" t="e">
        <f>#REF!</f>
        <v>#REF!</v>
      </c>
      <c r="C48" s="20">
        <v>0</v>
      </c>
      <c r="D48" s="22"/>
      <c r="E48" s="21"/>
    </row>
    <row r="49" spans="1:5" ht="28.5">
      <c r="A49" s="9" t="s">
        <v>20</v>
      </c>
      <c r="B49" s="10" t="e">
        <f>#REF!+#REF!</f>
        <v>#REF!</v>
      </c>
      <c r="C49" s="20">
        <v>0</v>
      </c>
      <c r="D49" s="22"/>
      <c r="E49" s="21"/>
    </row>
    <row r="50" spans="1:5" ht="29.25" thickBot="1">
      <c r="A50" s="9" t="s">
        <v>21</v>
      </c>
      <c r="B50" s="10" t="e">
        <f>#REF!</f>
        <v>#REF!</v>
      </c>
      <c r="C50" s="20">
        <f>C51+C52</f>
        <v>4209.3599999999997</v>
      </c>
      <c r="D50" s="22"/>
      <c r="E50" s="21"/>
    </row>
    <row r="51" spans="1:5" s="23" customFormat="1" ht="15.75" outlineLevel="2" thickBot="1">
      <c r="A51" s="1" t="s">
        <v>92</v>
      </c>
      <c r="B51" s="1" t="s">
        <v>91</v>
      </c>
      <c r="C51" s="1">
        <v>1999.45</v>
      </c>
      <c r="D51" s="1" t="s">
        <v>30</v>
      </c>
      <c r="E51" s="1">
        <v>10523.4</v>
      </c>
    </row>
    <row r="52" spans="1:5" s="23" customFormat="1" ht="15.75" outlineLevel="2" thickBot="1">
      <c r="A52" s="1" t="s">
        <v>89</v>
      </c>
      <c r="B52" s="1" t="s">
        <v>88</v>
      </c>
      <c r="C52" s="1">
        <v>2209.91</v>
      </c>
      <c r="D52" s="1" t="s">
        <v>30</v>
      </c>
      <c r="E52" s="1">
        <v>10523.4</v>
      </c>
    </row>
    <row r="53" spans="1:5" ht="29.25" thickBot="1">
      <c r="A53" s="9" t="s">
        <v>22</v>
      </c>
      <c r="B53" s="10" t="e">
        <f>#REF!+#REF!</f>
        <v>#REF!</v>
      </c>
      <c r="C53" s="20">
        <f>SUM(C54:C55)</f>
        <v>12133.48</v>
      </c>
      <c r="D53" s="22"/>
      <c r="E53" s="21"/>
    </row>
    <row r="54" spans="1:5" s="23" customFormat="1" ht="15.75" outlineLevel="2" thickBot="1">
      <c r="A54" s="1" t="s">
        <v>96</v>
      </c>
      <c r="B54" s="1" t="s">
        <v>96</v>
      </c>
      <c r="C54" s="1">
        <v>4977.57</v>
      </c>
      <c r="D54" s="1" t="s">
        <v>30</v>
      </c>
      <c r="E54" s="1">
        <v>10523.4</v>
      </c>
    </row>
    <row r="55" spans="1:5" s="23" customFormat="1" ht="15.75" outlineLevel="2" thickBot="1">
      <c r="A55" s="1" t="s">
        <v>94</v>
      </c>
      <c r="B55" s="1" t="s">
        <v>94</v>
      </c>
      <c r="C55" s="1">
        <v>7155.91</v>
      </c>
      <c r="D55" s="1" t="s">
        <v>30</v>
      </c>
      <c r="E55" s="1">
        <v>10523.4</v>
      </c>
    </row>
    <row r="56" spans="1:5" ht="42.75">
      <c r="A56" s="9" t="s">
        <v>23</v>
      </c>
      <c r="B56" s="10" t="e">
        <f>#REF!</f>
        <v>#REF!</v>
      </c>
      <c r="C56" s="20">
        <v>0</v>
      </c>
      <c r="D56" s="22"/>
      <c r="E56" s="21"/>
    </row>
    <row r="57" spans="1:5" ht="57.75" thickBot="1">
      <c r="A57" s="9" t="s">
        <v>24</v>
      </c>
      <c r="B57" s="10" t="e">
        <f>SUM(#REF!)</f>
        <v>#REF!</v>
      </c>
      <c r="C57" s="20">
        <f>SUM(C58:C61)</f>
        <v>56237.06</v>
      </c>
      <c r="D57" s="22"/>
      <c r="E57" s="21"/>
    </row>
    <row r="58" spans="1:5" s="23" customFormat="1" ht="15.75" outlineLevel="2" thickBot="1">
      <c r="A58" s="1" t="s">
        <v>108</v>
      </c>
      <c r="B58" s="1" t="s">
        <v>107</v>
      </c>
      <c r="C58" s="1">
        <v>178.9</v>
      </c>
      <c r="D58" s="1" t="s">
        <v>30</v>
      </c>
      <c r="E58" s="1">
        <v>10523.4</v>
      </c>
    </row>
    <row r="59" spans="1:5" s="23" customFormat="1" ht="15.75" outlineLevel="2" thickBot="1">
      <c r="A59" s="1" t="s">
        <v>105</v>
      </c>
      <c r="B59" s="1" t="s">
        <v>104</v>
      </c>
      <c r="C59" s="1">
        <v>178.9</v>
      </c>
      <c r="D59" s="1" t="s">
        <v>30</v>
      </c>
      <c r="E59" s="1">
        <v>10523.4</v>
      </c>
    </row>
    <row r="60" spans="1:5" s="23" customFormat="1" ht="15.75" outlineLevel="2" thickBot="1">
      <c r="A60" s="1" t="s">
        <v>82</v>
      </c>
      <c r="B60" s="1" t="s">
        <v>81</v>
      </c>
      <c r="C60" s="1">
        <v>29676</v>
      </c>
      <c r="D60" s="1" t="s">
        <v>30</v>
      </c>
      <c r="E60" s="1">
        <v>10523.4</v>
      </c>
    </row>
    <row r="61" spans="1:5" s="23" customFormat="1" ht="15.75" outlineLevel="2" thickBot="1">
      <c r="A61" s="1" t="s">
        <v>79</v>
      </c>
      <c r="B61" s="1" t="s">
        <v>79</v>
      </c>
      <c r="C61" s="1">
        <v>26203.26</v>
      </c>
      <c r="D61" s="1" t="s">
        <v>30</v>
      </c>
      <c r="E61" s="1">
        <v>10523.4</v>
      </c>
    </row>
    <row r="62" spans="1:5">
      <c r="A62" s="9" t="s">
        <v>25</v>
      </c>
      <c r="B62" s="10">
        <f>B63</f>
        <v>1525.4237288135594</v>
      </c>
      <c r="C62" s="20">
        <f>C63+C64</f>
        <v>28070.92</v>
      </c>
      <c r="D62" s="22"/>
      <c r="E62" s="21"/>
    </row>
    <row r="63" spans="1:5" ht="45">
      <c r="A63" s="25" t="s">
        <v>6</v>
      </c>
      <c r="B63" s="24">
        <f>C63/1.18</f>
        <v>1525.4237288135594</v>
      </c>
      <c r="C63" s="29">
        <f>E63*12*5</f>
        <v>1800</v>
      </c>
      <c r="D63" s="25" t="s">
        <v>4</v>
      </c>
      <c r="E63" s="25">
        <v>30</v>
      </c>
    </row>
    <row r="64" spans="1:5">
      <c r="A64" s="23" t="s">
        <v>41</v>
      </c>
      <c r="B64" s="24"/>
      <c r="C64" s="29">
        <v>26270.92</v>
      </c>
      <c r="D64" s="25"/>
      <c r="E64" s="25"/>
    </row>
    <row r="65" spans="1:5">
      <c r="A65" s="9" t="s">
        <v>132</v>
      </c>
      <c r="B65" s="30" t="e">
        <f>B15+B18+B21+#REF!+#REF!+#REF!+B47+B48+B49+B50+B53+B56+B57+B62</f>
        <v>#REF!</v>
      </c>
      <c r="C65" s="31">
        <f>C15+C18+C21+C24+C31+C39+C49+C50+C53+C56+C979+C57+C47+C46</f>
        <v>286300.08999999997</v>
      </c>
      <c r="D65" s="32" t="s">
        <v>26</v>
      </c>
      <c r="E65" s="21"/>
    </row>
    <row r="66" spans="1:5">
      <c r="A66" s="9" t="s">
        <v>133</v>
      </c>
      <c r="B66" s="33"/>
      <c r="C66" s="20">
        <f>C65*1.18+C62</f>
        <v>365905.02619999991</v>
      </c>
      <c r="D66" s="32" t="s">
        <v>26</v>
      </c>
      <c r="E66" s="21"/>
    </row>
    <row r="67" spans="1:5">
      <c r="A67" s="9" t="s">
        <v>134</v>
      </c>
      <c r="B67" s="33"/>
      <c r="C67" s="20">
        <f>C4+C6+C9-C66</f>
        <v>669821.16660000035</v>
      </c>
      <c r="D67" s="32" t="s">
        <v>26</v>
      </c>
      <c r="E67" s="21"/>
    </row>
    <row r="68" spans="1:5" ht="28.5">
      <c r="A68" s="9" t="s">
        <v>135</v>
      </c>
      <c r="B68" s="10"/>
      <c r="C68" s="20">
        <f>C67+C8</f>
        <v>645910.92660000036</v>
      </c>
      <c r="D68" s="32" t="s">
        <v>26</v>
      </c>
      <c r="E68" s="21"/>
    </row>
  </sheetData>
  <mergeCells count="6">
    <mergeCell ref="A1:E1"/>
    <mergeCell ref="A14:E14"/>
    <mergeCell ref="C2:E2"/>
    <mergeCell ref="A5:E5"/>
    <mergeCell ref="A11:B11"/>
    <mergeCell ref="A12:B12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2"/>
  <sheetViews>
    <sheetView topLeftCell="A58" workbookViewId="0">
      <selection activeCell="A42" activeCellId="3" sqref="A16:XFD16 A18:XFD18 A40:XFD40 A42:XFD42"/>
    </sheetView>
  </sheetViews>
  <sheetFormatPr defaultRowHeight="15" outlineLevelRow="2"/>
  <cols>
    <col min="1" max="1" width="0.140625" style="2" customWidth="1"/>
    <col min="2" max="2" width="50.7109375" style="2" customWidth="1"/>
    <col min="3" max="3" width="12.7109375" style="2" customWidth="1"/>
    <col min="4" max="4" width="20.7109375" style="2" customWidth="1"/>
    <col min="5" max="5" width="12.7109375" style="2" customWidth="1"/>
    <col min="6" max="16384" width="9.140625" style="2"/>
  </cols>
  <sheetData>
    <row r="2" spans="1:5">
      <c r="A2" s="2" t="s">
        <v>125</v>
      </c>
    </row>
    <row r="3" spans="1:5">
      <c r="A3" s="2" t="s">
        <v>124</v>
      </c>
    </row>
    <row r="4" spans="1:5" ht="15.75" thickBot="1"/>
    <row r="5" spans="1:5" ht="15.75" thickBot="1">
      <c r="A5" s="5"/>
      <c r="B5" s="5" t="s">
        <v>123</v>
      </c>
      <c r="C5" s="5" t="s">
        <v>122</v>
      </c>
      <c r="D5" s="5" t="s">
        <v>121</v>
      </c>
      <c r="E5" s="5" t="s">
        <v>120</v>
      </c>
    </row>
    <row r="6" spans="1:5" s="7" customFormat="1" ht="15.75" outlineLevel="2" thickBot="1">
      <c r="A6" s="6" t="s">
        <v>119</v>
      </c>
      <c r="B6" s="6" t="s">
        <v>119</v>
      </c>
      <c r="C6" s="6">
        <v>22596</v>
      </c>
      <c r="D6" s="6" t="s">
        <v>29</v>
      </c>
      <c r="E6" s="6">
        <v>420</v>
      </c>
    </row>
    <row r="7" spans="1:5" ht="15.75" outlineLevel="1" thickBot="1">
      <c r="A7" s="4" t="s">
        <v>118</v>
      </c>
      <c r="B7" s="1"/>
      <c r="C7" s="1">
        <f>SUBTOTAL(9,C6:C6)</f>
        <v>22596</v>
      </c>
      <c r="D7" s="1"/>
      <c r="E7" s="1">
        <f>SUBTOTAL(9,E6:E6)</f>
        <v>420</v>
      </c>
    </row>
    <row r="8" spans="1:5" s="7" customFormat="1" ht="15.75" outlineLevel="2" thickBot="1">
      <c r="A8" s="6" t="s">
        <v>117</v>
      </c>
      <c r="B8" s="6" t="s">
        <v>117</v>
      </c>
      <c r="C8" s="6">
        <v>22596</v>
      </c>
      <c r="D8" s="6" t="s">
        <v>29</v>
      </c>
      <c r="E8" s="6">
        <v>420</v>
      </c>
    </row>
    <row r="9" spans="1:5" ht="15.75" outlineLevel="1" thickBot="1">
      <c r="A9" s="3" t="s">
        <v>116</v>
      </c>
      <c r="B9" s="1"/>
      <c r="C9" s="1">
        <f>SUBTOTAL(9,C8:C8)</f>
        <v>22596</v>
      </c>
      <c r="D9" s="1"/>
      <c r="E9" s="1">
        <f>SUBTOTAL(9,E8:E8)</f>
        <v>420</v>
      </c>
    </row>
    <row r="10" spans="1:5" s="7" customFormat="1" ht="15.75" outlineLevel="2" thickBot="1">
      <c r="A10" s="6" t="s">
        <v>115</v>
      </c>
      <c r="B10" s="6" t="s">
        <v>115</v>
      </c>
      <c r="C10" s="6">
        <v>841.88</v>
      </c>
      <c r="D10" s="6" t="s">
        <v>30</v>
      </c>
      <c r="E10" s="6">
        <v>10523.4</v>
      </c>
    </row>
    <row r="11" spans="1:5" ht="15.75" outlineLevel="1" thickBot="1">
      <c r="A11" s="3" t="s">
        <v>114</v>
      </c>
      <c r="B11" s="1"/>
      <c r="C11" s="1">
        <f>SUBTOTAL(9,C10:C10)</f>
        <v>841.88</v>
      </c>
      <c r="D11" s="1"/>
      <c r="E11" s="1">
        <f>SUBTOTAL(9,E10:E10)</f>
        <v>10523.4</v>
      </c>
    </row>
    <row r="12" spans="1:5" s="7" customFormat="1" ht="15.75" outlineLevel="2" thickBot="1">
      <c r="A12" s="6" t="s">
        <v>113</v>
      </c>
      <c r="B12" s="6" t="s">
        <v>112</v>
      </c>
      <c r="C12" s="6">
        <v>947.11</v>
      </c>
      <c r="D12" s="6" t="s">
        <v>30</v>
      </c>
      <c r="E12" s="6">
        <v>10523.4</v>
      </c>
    </row>
    <row r="13" spans="1:5" ht="15.75" outlineLevel="1" thickBot="1">
      <c r="A13" s="3" t="s">
        <v>111</v>
      </c>
      <c r="B13" s="1"/>
      <c r="C13" s="1">
        <f>SUBTOTAL(9,C12:C12)</f>
        <v>947.11</v>
      </c>
      <c r="D13" s="1"/>
      <c r="E13" s="1">
        <f>SUBTOTAL(9,E12:E12)</f>
        <v>10523.4</v>
      </c>
    </row>
    <row r="14" spans="1:5" s="7" customFormat="1" ht="15.75" outlineLevel="2" thickBot="1">
      <c r="A14" s="6" t="s">
        <v>110</v>
      </c>
      <c r="B14" s="6" t="s">
        <v>110</v>
      </c>
      <c r="C14" s="6">
        <v>665.43</v>
      </c>
      <c r="D14" s="6" t="s">
        <v>35</v>
      </c>
      <c r="E14" s="6">
        <v>1</v>
      </c>
    </row>
    <row r="15" spans="1:5" ht="15.75" outlineLevel="1" thickBot="1">
      <c r="A15" s="3" t="s">
        <v>109</v>
      </c>
      <c r="B15" s="1"/>
      <c r="C15" s="1">
        <f>SUBTOTAL(9,C14:C14)</f>
        <v>665.43</v>
      </c>
      <c r="D15" s="1"/>
      <c r="E15" s="1">
        <f>SUBTOTAL(9,E14:E14)</f>
        <v>1</v>
      </c>
    </row>
    <row r="16" spans="1:5" s="7" customFormat="1" ht="15.75" outlineLevel="2" thickBot="1">
      <c r="A16" s="6" t="s">
        <v>108</v>
      </c>
      <c r="B16" s="6" t="s">
        <v>107</v>
      </c>
      <c r="C16" s="6">
        <v>178.9</v>
      </c>
      <c r="D16" s="6" t="s">
        <v>30</v>
      </c>
      <c r="E16" s="6">
        <v>10523.4</v>
      </c>
    </row>
    <row r="17" spans="1:5" ht="15.75" outlineLevel="1" thickBot="1">
      <c r="A17" s="3" t="s">
        <v>106</v>
      </c>
      <c r="B17" s="1"/>
      <c r="C17" s="1">
        <f>SUBTOTAL(9,C16:C16)</f>
        <v>178.9</v>
      </c>
      <c r="D17" s="1"/>
      <c r="E17" s="1">
        <f>SUBTOTAL(9,E16:E16)</f>
        <v>10523.4</v>
      </c>
    </row>
    <row r="18" spans="1:5" s="7" customFormat="1" ht="15.75" outlineLevel="2" thickBot="1">
      <c r="A18" s="6" t="s">
        <v>105</v>
      </c>
      <c r="B18" s="6" t="s">
        <v>104</v>
      </c>
      <c r="C18" s="6">
        <v>178.9</v>
      </c>
      <c r="D18" s="6" t="s">
        <v>30</v>
      </c>
      <c r="E18" s="6">
        <v>10523.4</v>
      </c>
    </row>
    <row r="19" spans="1:5" ht="15.75" outlineLevel="1" thickBot="1">
      <c r="A19" s="3" t="s">
        <v>103</v>
      </c>
      <c r="B19" s="1"/>
      <c r="C19" s="1">
        <f>SUBTOTAL(9,C18:C18)</f>
        <v>178.9</v>
      </c>
      <c r="D19" s="1"/>
      <c r="E19" s="1">
        <f>SUBTOTAL(9,E18:E18)</f>
        <v>10523.4</v>
      </c>
    </row>
    <row r="20" spans="1:5" s="7" customFormat="1" ht="15.75" outlineLevel="2" thickBot="1">
      <c r="A20" s="6" t="s">
        <v>102</v>
      </c>
      <c r="B20" s="6" t="s">
        <v>102</v>
      </c>
      <c r="C20" s="6">
        <v>9263.1</v>
      </c>
      <c r="D20" s="6" t="s">
        <v>36</v>
      </c>
      <c r="E20" s="6">
        <v>33</v>
      </c>
    </row>
    <row r="21" spans="1:5" ht="15.75" outlineLevel="1" thickBot="1">
      <c r="A21" s="3" t="s">
        <v>101</v>
      </c>
      <c r="B21" s="1"/>
      <c r="C21" s="1">
        <f>SUBTOTAL(9,C20:C20)</f>
        <v>9263.1</v>
      </c>
      <c r="D21" s="1"/>
      <c r="E21" s="1">
        <f>SUBTOTAL(9,E20:E20)</f>
        <v>33</v>
      </c>
    </row>
    <row r="22" spans="1:5" s="7" customFormat="1" ht="15.75" outlineLevel="2" thickBot="1">
      <c r="A22" s="6" t="s">
        <v>37</v>
      </c>
      <c r="B22" s="6" t="s">
        <v>37</v>
      </c>
      <c r="C22" s="6">
        <v>289.19</v>
      </c>
      <c r="D22" s="6" t="s">
        <v>35</v>
      </c>
      <c r="E22" s="6">
        <v>1</v>
      </c>
    </row>
    <row r="23" spans="1:5" ht="15.75" outlineLevel="1" thickBot="1">
      <c r="A23" s="3" t="s">
        <v>100</v>
      </c>
      <c r="B23" s="1"/>
      <c r="C23" s="1">
        <f>SUBTOTAL(9,C22:C22)</f>
        <v>289.19</v>
      </c>
      <c r="D23" s="1"/>
      <c r="E23" s="1">
        <f>SUBTOTAL(9,E22:E22)</f>
        <v>1</v>
      </c>
    </row>
    <row r="24" spans="1:5" s="7" customFormat="1" ht="15.75" outlineLevel="2" thickBot="1">
      <c r="A24" s="6" t="s">
        <v>38</v>
      </c>
      <c r="B24" s="6" t="s">
        <v>38</v>
      </c>
      <c r="C24" s="6">
        <v>520.01</v>
      </c>
      <c r="D24" s="6" t="s">
        <v>35</v>
      </c>
      <c r="E24" s="6">
        <v>1</v>
      </c>
    </row>
    <row r="25" spans="1:5" ht="15.75" outlineLevel="1" thickBot="1">
      <c r="A25" s="3" t="s">
        <v>99</v>
      </c>
      <c r="B25" s="1"/>
      <c r="C25" s="1">
        <f>SUBTOTAL(9,C24:C24)</f>
        <v>520.01</v>
      </c>
      <c r="D25" s="1"/>
      <c r="E25" s="1">
        <f>SUBTOTAL(9,E24:E24)</f>
        <v>1</v>
      </c>
    </row>
    <row r="26" spans="1:5" s="7" customFormat="1" ht="15.75" outlineLevel="2" thickBot="1">
      <c r="A26" s="6" t="s">
        <v>98</v>
      </c>
      <c r="B26" s="6" t="s">
        <v>98</v>
      </c>
      <c r="C26" s="6">
        <v>543.41999999999996</v>
      </c>
      <c r="D26" s="6" t="s">
        <v>30</v>
      </c>
      <c r="E26" s="6">
        <v>0.8</v>
      </c>
    </row>
    <row r="27" spans="1:5" ht="15.75" outlineLevel="1" thickBot="1">
      <c r="A27" s="3" t="s">
        <v>97</v>
      </c>
      <c r="B27" s="1"/>
      <c r="C27" s="1">
        <f>SUBTOTAL(9,C26:C26)</f>
        <v>543.41999999999996</v>
      </c>
      <c r="D27" s="1"/>
      <c r="E27" s="1">
        <f>SUBTOTAL(9,E26:E26)</f>
        <v>0.8</v>
      </c>
    </row>
    <row r="28" spans="1:5" s="7" customFormat="1" ht="15.75" outlineLevel="2" thickBot="1">
      <c r="A28" s="6" t="s">
        <v>96</v>
      </c>
      <c r="B28" s="6" t="s">
        <v>96</v>
      </c>
      <c r="C28" s="6">
        <v>4977.57</v>
      </c>
      <c r="D28" s="6" t="s">
        <v>30</v>
      </c>
      <c r="E28" s="6">
        <v>10523.4</v>
      </c>
    </row>
    <row r="29" spans="1:5" ht="15.75" outlineLevel="1" thickBot="1">
      <c r="A29" s="3" t="s">
        <v>95</v>
      </c>
      <c r="B29" s="1"/>
      <c r="C29" s="1">
        <f>SUBTOTAL(9,C28:C28)</f>
        <v>4977.57</v>
      </c>
      <c r="D29" s="1"/>
      <c r="E29" s="1">
        <f>SUBTOTAL(9,E28:E28)</f>
        <v>10523.4</v>
      </c>
    </row>
    <row r="30" spans="1:5" s="7" customFormat="1" ht="15.75" outlineLevel="2" thickBot="1">
      <c r="A30" s="6" t="s">
        <v>94</v>
      </c>
      <c r="B30" s="6" t="s">
        <v>94</v>
      </c>
      <c r="C30" s="6">
        <v>7155.91</v>
      </c>
      <c r="D30" s="6" t="s">
        <v>30</v>
      </c>
      <c r="E30" s="6">
        <v>10523.4</v>
      </c>
    </row>
    <row r="31" spans="1:5" ht="15.75" outlineLevel="1" thickBot="1">
      <c r="A31" s="3" t="s">
        <v>93</v>
      </c>
      <c r="B31" s="1"/>
      <c r="C31" s="1">
        <f>SUBTOTAL(9,C30:C30)</f>
        <v>7155.91</v>
      </c>
      <c r="D31" s="1"/>
      <c r="E31" s="1">
        <f>SUBTOTAL(9,E30:E30)</f>
        <v>10523.4</v>
      </c>
    </row>
    <row r="32" spans="1:5" s="7" customFormat="1" ht="15.75" outlineLevel="2" thickBot="1">
      <c r="A32" s="6" t="s">
        <v>92</v>
      </c>
      <c r="B32" s="6" t="s">
        <v>91</v>
      </c>
      <c r="C32" s="6">
        <v>1999.45</v>
      </c>
      <c r="D32" s="6" t="s">
        <v>30</v>
      </c>
      <c r="E32" s="6">
        <v>10523.4</v>
      </c>
    </row>
    <row r="33" spans="1:5" ht="15.75" outlineLevel="1" thickBot="1">
      <c r="A33" s="3" t="s">
        <v>90</v>
      </c>
      <c r="B33" s="1"/>
      <c r="C33" s="1">
        <f>SUBTOTAL(9,C32:C32)</f>
        <v>1999.45</v>
      </c>
      <c r="D33" s="1"/>
      <c r="E33" s="1">
        <f>SUBTOTAL(9,E32:E32)</f>
        <v>10523.4</v>
      </c>
    </row>
    <row r="34" spans="1:5" s="7" customFormat="1" ht="15.75" outlineLevel="2" thickBot="1">
      <c r="A34" s="6" t="s">
        <v>89</v>
      </c>
      <c r="B34" s="6" t="s">
        <v>88</v>
      </c>
      <c r="C34" s="6">
        <v>2209.91</v>
      </c>
      <c r="D34" s="6" t="s">
        <v>30</v>
      </c>
      <c r="E34" s="6">
        <v>10523.4</v>
      </c>
    </row>
    <row r="35" spans="1:5" ht="15.75" outlineLevel="1" thickBot="1">
      <c r="A35" s="3" t="s">
        <v>87</v>
      </c>
      <c r="B35" s="1"/>
      <c r="C35" s="1">
        <f>SUBTOTAL(9,C34:C34)</f>
        <v>2209.91</v>
      </c>
      <c r="D35" s="1"/>
      <c r="E35" s="1">
        <f>SUBTOTAL(9,E34:E34)</f>
        <v>10523.4</v>
      </c>
    </row>
    <row r="36" spans="1:5" s="7" customFormat="1" ht="15.75" outlineLevel="2" thickBot="1">
      <c r="A36" s="6" t="s">
        <v>86</v>
      </c>
      <c r="B36" s="6" t="s">
        <v>86</v>
      </c>
      <c r="C36" s="6">
        <v>13049.04</v>
      </c>
      <c r="D36" s="6" t="s">
        <v>30</v>
      </c>
      <c r="E36" s="6">
        <v>10523.4</v>
      </c>
    </row>
    <row r="37" spans="1:5" ht="15.75" outlineLevel="1" thickBot="1">
      <c r="A37" s="3" t="s">
        <v>85</v>
      </c>
      <c r="B37" s="1"/>
      <c r="C37" s="1">
        <f>SUBTOTAL(9,C36:C36)</f>
        <v>13049.04</v>
      </c>
      <c r="D37" s="1"/>
      <c r="E37" s="1">
        <f>SUBTOTAL(9,E36:E36)</f>
        <v>10523.4</v>
      </c>
    </row>
    <row r="38" spans="1:5" s="7" customFormat="1" ht="15.75" outlineLevel="2" thickBot="1">
      <c r="A38" s="6" t="s">
        <v>84</v>
      </c>
      <c r="B38" s="6" t="s">
        <v>84</v>
      </c>
      <c r="C38" s="6">
        <v>17047.919999999998</v>
      </c>
      <c r="D38" s="6" t="s">
        <v>30</v>
      </c>
      <c r="E38" s="6">
        <v>10523.4</v>
      </c>
    </row>
    <row r="39" spans="1:5" ht="15.75" outlineLevel="1" thickBot="1">
      <c r="A39" s="3" t="s">
        <v>83</v>
      </c>
      <c r="B39" s="1"/>
      <c r="C39" s="1">
        <f>SUBTOTAL(9,C38:C38)</f>
        <v>17047.919999999998</v>
      </c>
      <c r="D39" s="1"/>
      <c r="E39" s="1">
        <f>SUBTOTAL(9,E38:E38)</f>
        <v>10523.4</v>
      </c>
    </row>
    <row r="40" spans="1:5" s="7" customFormat="1" ht="15.75" outlineLevel="2" thickBot="1">
      <c r="A40" s="6" t="s">
        <v>82</v>
      </c>
      <c r="B40" s="6" t="s">
        <v>81</v>
      </c>
      <c r="C40" s="6">
        <v>29676</v>
      </c>
      <c r="D40" s="6" t="s">
        <v>30</v>
      </c>
      <c r="E40" s="6">
        <v>10523.4</v>
      </c>
    </row>
    <row r="41" spans="1:5" ht="15.75" outlineLevel="1" thickBot="1">
      <c r="A41" s="3" t="s">
        <v>80</v>
      </c>
      <c r="B41" s="1"/>
      <c r="C41" s="1">
        <f>SUBTOTAL(9,C40:C40)</f>
        <v>29676</v>
      </c>
      <c r="D41" s="1"/>
      <c r="E41" s="1">
        <f>SUBTOTAL(9,E40:E40)</f>
        <v>10523.4</v>
      </c>
    </row>
    <row r="42" spans="1:5" s="7" customFormat="1" ht="15.75" outlineLevel="2" thickBot="1">
      <c r="A42" s="6" t="s">
        <v>79</v>
      </c>
      <c r="B42" s="6" t="s">
        <v>79</v>
      </c>
      <c r="C42" s="6">
        <v>26203.26</v>
      </c>
      <c r="D42" s="6" t="s">
        <v>30</v>
      </c>
      <c r="E42" s="6">
        <v>10523.4</v>
      </c>
    </row>
    <row r="43" spans="1:5" ht="15.75" outlineLevel="1" thickBot="1">
      <c r="A43" s="3" t="s">
        <v>78</v>
      </c>
      <c r="B43" s="1"/>
      <c r="C43" s="1">
        <f>SUBTOTAL(9,C42:C42)</f>
        <v>26203.26</v>
      </c>
      <c r="D43" s="1"/>
      <c r="E43" s="1">
        <f>SUBTOTAL(9,E42:E42)</f>
        <v>10523.4</v>
      </c>
    </row>
    <row r="44" spans="1:5" s="7" customFormat="1" ht="15.75" outlineLevel="2" thickBot="1">
      <c r="A44" s="6" t="s">
        <v>77</v>
      </c>
      <c r="B44" s="6" t="s">
        <v>76</v>
      </c>
      <c r="C44" s="6">
        <v>40199.39</v>
      </c>
      <c r="D44" s="6" t="s">
        <v>30</v>
      </c>
      <c r="E44" s="6">
        <v>10523.4</v>
      </c>
    </row>
    <row r="45" spans="1:5" ht="15.75" outlineLevel="1" thickBot="1">
      <c r="A45" s="3" t="s">
        <v>75</v>
      </c>
      <c r="B45" s="1"/>
      <c r="C45" s="1">
        <f>SUBTOTAL(9,C44:C44)</f>
        <v>40199.39</v>
      </c>
      <c r="D45" s="1"/>
      <c r="E45" s="1">
        <f>SUBTOTAL(9,E44:E44)</f>
        <v>10523.4</v>
      </c>
    </row>
    <row r="46" spans="1:5" s="7" customFormat="1" ht="15.75" outlineLevel="2" thickBot="1">
      <c r="A46" s="6" t="s">
        <v>74</v>
      </c>
      <c r="B46" s="6" t="s">
        <v>73</v>
      </c>
      <c r="C46" s="6">
        <v>37463.300000000003</v>
      </c>
      <c r="D46" s="6" t="s">
        <v>30</v>
      </c>
      <c r="E46" s="6">
        <v>10523.4</v>
      </c>
    </row>
    <row r="47" spans="1:5" ht="15.75" outlineLevel="1" thickBot="1">
      <c r="A47" s="3" t="s">
        <v>72</v>
      </c>
      <c r="B47" s="1"/>
      <c r="C47" s="1">
        <f>SUBTOTAL(9,C46:C46)</f>
        <v>37463.300000000003</v>
      </c>
      <c r="D47" s="1"/>
      <c r="E47" s="1">
        <f>SUBTOTAL(9,E46:E46)</f>
        <v>10523.4</v>
      </c>
    </row>
    <row r="48" spans="1:5" s="7" customFormat="1" ht="15.75" outlineLevel="2" thickBot="1">
      <c r="A48" s="6" t="s">
        <v>71</v>
      </c>
      <c r="B48" s="6" t="s">
        <v>71</v>
      </c>
      <c r="C48" s="6">
        <v>9607.24</v>
      </c>
      <c r="D48" s="6" t="s">
        <v>35</v>
      </c>
      <c r="E48" s="6">
        <v>4</v>
      </c>
    </row>
    <row r="49" spans="1:5" ht="15.75" outlineLevel="1" thickBot="1">
      <c r="A49" s="3" t="s">
        <v>70</v>
      </c>
      <c r="B49" s="1"/>
      <c r="C49" s="1">
        <f>SUBTOTAL(9,C48:C48)</f>
        <v>9607.24</v>
      </c>
      <c r="D49" s="1"/>
      <c r="E49" s="1">
        <f>SUBTOTAL(9,E48:E48)</f>
        <v>4</v>
      </c>
    </row>
    <row r="50" spans="1:5" s="7" customFormat="1" ht="15.75" outlineLevel="2" thickBot="1">
      <c r="A50" s="6" t="s">
        <v>69</v>
      </c>
      <c r="B50" s="6" t="s">
        <v>69</v>
      </c>
      <c r="C50" s="6">
        <v>799.78</v>
      </c>
      <c r="D50" s="6" t="s">
        <v>30</v>
      </c>
      <c r="E50" s="6">
        <v>10523.4</v>
      </c>
    </row>
    <row r="51" spans="1:5" ht="15.75" outlineLevel="1" thickBot="1">
      <c r="A51" s="3" t="s">
        <v>68</v>
      </c>
      <c r="B51" s="1"/>
      <c r="C51" s="1">
        <f>SUBTOTAL(9,C50:C50)</f>
        <v>799.78</v>
      </c>
      <c r="D51" s="1"/>
      <c r="E51" s="1">
        <f>SUBTOTAL(9,E50:E50)</f>
        <v>10523.4</v>
      </c>
    </row>
    <row r="52" spans="1:5" s="7" customFormat="1" ht="15.75" outlineLevel="2" thickBot="1">
      <c r="A52" s="6" t="s">
        <v>67</v>
      </c>
      <c r="B52" s="6" t="s">
        <v>66</v>
      </c>
      <c r="C52" s="6">
        <v>841.87</v>
      </c>
      <c r="D52" s="6" t="s">
        <v>30</v>
      </c>
      <c r="E52" s="6">
        <v>10523.4</v>
      </c>
    </row>
    <row r="53" spans="1:5" ht="15.75" outlineLevel="1" thickBot="1">
      <c r="A53" s="3" t="s">
        <v>65</v>
      </c>
      <c r="B53" s="1"/>
      <c r="C53" s="1">
        <f>SUBTOTAL(9,C52:C52)</f>
        <v>841.87</v>
      </c>
      <c r="D53" s="1"/>
      <c r="E53" s="1">
        <f>SUBTOTAL(9,E52:E52)</f>
        <v>10523.4</v>
      </c>
    </row>
    <row r="54" spans="1:5" s="7" customFormat="1" ht="15.75" outlineLevel="2" thickBot="1">
      <c r="A54" s="6" t="s">
        <v>39</v>
      </c>
      <c r="B54" s="6" t="s">
        <v>40</v>
      </c>
      <c r="C54" s="6">
        <v>1473.28</v>
      </c>
      <c r="D54" s="6" t="s">
        <v>30</v>
      </c>
      <c r="E54" s="6">
        <v>10523.4</v>
      </c>
    </row>
    <row r="55" spans="1:5" ht="15.75" outlineLevel="1" thickBot="1">
      <c r="A55" s="3" t="s">
        <v>64</v>
      </c>
      <c r="B55" s="1"/>
      <c r="C55" s="1">
        <f>SUBTOTAL(9,C54:C54)</f>
        <v>1473.28</v>
      </c>
      <c r="D55" s="1"/>
      <c r="E55" s="1">
        <f>SUBTOTAL(9,E54:E54)</f>
        <v>10523.4</v>
      </c>
    </row>
    <row r="56" spans="1:5" s="7" customFormat="1" ht="15.75" outlineLevel="2" thickBot="1">
      <c r="A56" s="6" t="s">
        <v>63</v>
      </c>
      <c r="B56" s="6" t="s">
        <v>62</v>
      </c>
      <c r="C56" s="6">
        <v>4104.13</v>
      </c>
      <c r="D56" s="6" t="s">
        <v>30</v>
      </c>
      <c r="E56" s="6">
        <v>10523.4</v>
      </c>
    </row>
    <row r="57" spans="1:5" ht="15.75" outlineLevel="1" thickBot="1">
      <c r="A57" s="3" t="s">
        <v>61</v>
      </c>
      <c r="B57" s="1"/>
      <c r="C57" s="1">
        <f>SUBTOTAL(9,C56:C56)</f>
        <v>4104.13</v>
      </c>
      <c r="D57" s="1"/>
      <c r="E57" s="1">
        <f>SUBTOTAL(9,E56:E56)</f>
        <v>10523.4</v>
      </c>
    </row>
    <row r="58" spans="1:5" s="7" customFormat="1" ht="15.75" outlineLevel="2" thickBot="1">
      <c r="A58" s="6" t="s">
        <v>60</v>
      </c>
      <c r="B58" s="6" t="s">
        <v>59</v>
      </c>
      <c r="C58" s="6">
        <v>887.24</v>
      </c>
      <c r="D58" s="6" t="s">
        <v>34</v>
      </c>
      <c r="E58" s="6">
        <v>1</v>
      </c>
    </row>
    <row r="59" spans="1:5" ht="15.75" outlineLevel="1" thickBot="1">
      <c r="A59" s="3" t="s">
        <v>58</v>
      </c>
      <c r="B59" s="1"/>
      <c r="C59" s="1">
        <f>SUBTOTAL(9,C58:C58)</f>
        <v>887.24</v>
      </c>
      <c r="D59" s="1"/>
      <c r="E59" s="1">
        <f>SUBTOTAL(9,E58:E58)</f>
        <v>1</v>
      </c>
    </row>
    <row r="60" spans="1:5" s="7" customFormat="1" ht="15.75" outlineLevel="2" thickBot="1">
      <c r="A60" s="6" t="s">
        <v>57</v>
      </c>
      <c r="B60" s="6" t="s">
        <v>57</v>
      </c>
      <c r="C60" s="6">
        <v>270.14</v>
      </c>
      <c r="D60" s="6" t="s">
        <v>56</v>
      </c>
      <c r="E60" s="6">
        <v>1</v>
      </c>
    </row>
    <row r="61" spans="1:5" ht="15.75" outlineLevel="1" thickBot="1">
      <c r="A61" s="3" t="s">
        <v>55</v>
      </c>
      <c r="B61" s="1"/>
      <c r="C61" s="1">
        <f>SUBTOTAL(9,C60:C60)</f>
        <v>270.14</v>
      </c>
      <c r="D61" s="1"/>
      <c r="E61" s="1">
        <f>SUBTOTAL(9,E60:E60)</f>
        <v>1</v>
      </c>
    </row>
    <row r="62" spans="1:5" s="7" customFormat="1" ht="15.75" outlineLevel="2" thickBot="1">
      <c r="A62" s="6" t="s">
        <v>54</v>
      </c>
      <c r="B62" s="6" t="s">
        <v>54</v>
      </c>
      <c r="C62" s="6">
        <v>932.54</v>
      </c>
      <c r="D62" s="6" t="s">
        <v>53</v>
      </c>
      <c r="E62" s="6">
        <v>1</v>
      </c>
    </row>
    <row r="63" spans="1:5" ht="15.75" outlineLevel="1" thickBot="1">
      <c r="A63" s="3" t="s">
        <v>52</v>
      </c>
      <c r="B63" s="1"/>
      <c r="C63" s="1">
        <f>SUBTOTAL(9,C62:C62)</f>
        <v>932.54</v>
      </c>
      <c r="D63" s="1"/>
      <c r="E63" s="1">
        <f>SUBTOTAL(9,E62:E62)</f>
        <v>1</v>
      </c>
    </row>
    <row r="64" spans="1:5" s="7" customFormat="1" ht="15.75" outlineLevel="2" thickBot="1">
      <c r="A64" s="6" t="s">
        <v>51</v>
      </c>
      <c r="B64" s="6" t="s">
        <v>51</v>
      </c>
      <c r="C64" s="6">
        <v>4785.84</v>
      </c>
      <c r="D64" s="6" t="s">
        <v>36</v>
      </c>
      <c r="E64" s="6">
        <v>24</v>
      </c>
    </row>
    <row r="65" spans="1:5" ht="15.75" outlineLevel="1" thickBot="1">
      <c r="A65" s="3" t="s">
        <v>50</v>
      </c>
      <c r="B65" s="1"/>
      <c r="C65" s="1">
        <f>SUBTOTAL(9,C64:C64)</f>
        <v>4785.84</v>
      </c>
      <c r="D65" s="1"/>
      <c r="E65" s="1">
        <f>SUBTOTAL(9,E64:E64)</f>
        <v>24</v>
      </c>
    </row>
    <row r="66" spans="1:5" s="7" customFormat="1" ht="15.75" outlineLevel="2" thickBot="1">
      <c r="A66" s="6" t="s">
        <v>49</v>
      </c>
      <c r="B66" s="6" t="s">
        <v>49</v>
      </c>
      <c r="C66" s="6">
        <v>432.54</v>
      </c>
      <c r="D66" s="6" t="s">
        <v>34</v>
      </c>
      <c r="E66" s="6">
        <v>1</v>
      </c>
    </row>
    <row r="67" spans="1:5" ht="15.75" outlineLevel="1" thickBot="1">
      <c r="A67" s="3" t="s">
        <v>48</v>
      </c>
      <c r="B67" s="1"/>
      <c r="C67" s="1">
        <f>SUBTOTAL(9,C66:C66)</f>
        <v>432.54</v>
      </c>
      <c r="D67" s="1"/>
      <c r="E67" s="1">
        <f>SUBTOTAL(9,E66:E66)</f>
        <v>1</v>
      </c>
    </row>
    <row r="68" spans="1:5" s="7" customFormat="1" ht="15.75" outlineLevel="2" thickBot="1">
      <c r="A68" s="6" t="s">
        <v>47</v>
      </c>
      <c r="B68" s="6" t="s">
        <v>47</v>
      </c>
      <c r="C68" s="6">
        <v>15300.8</v>
      </c>
      <c r="D68" s="6" t="s">
        <v>30</v>
      </c>
      <c r="E68" s="6">
        <v>40</v>
      </c>
    </row>
    <row r="69" spans="1:5" ht="15.75" outlineLevel="1" thickBot="1">
      <c r="A69" s="3" t="s">
        <v>46</v>
      </c>
      <c r="B69" s="1"/>
      <c r="C69" s="1">
        <f>SUBTOTAL(9,C68:C68)</f>
        <v>15300.8</v>
      </c>
      <c r="D69" s="1"/>
      <c r="E69" s="1">
        <f>SUBTOTAL(9,E68:E68)</f>
        <v>40</v>
      </c>
    </row>
    <row r="70" spans="1:5" s="7" customFormat="1" ht="15.75" outlineLevel="2" thickBot="1">
      <c r="A70" s="6" t="s">
        <v>45</v>
      </c>
      <c r="B70" s="6" t="s">
        <v>45</v>
      </c>
      <c r="C70" s="6">
        <v>8263</v>
      </c>
      <c r="D70" s="6" t="s">
        <v>44</v>
      </c>
      <c r="E70" s="6">
        <v>1</v>
      </c>
    </row>
    <row r="71" spans="1:5" ht="15.75" outlineLevel="1" thickBot="1">
      <c r="A71" s="3" t="s">
        <v>43</v>
      </c>
      <c r="B71" s="1"/>
      <c r="C71" s="1">
        <f>SUBTOTAL(9,C70:C70)</f>
        <v>8263</v>
      </c>
      <c r="D71" s="1"/>
      <c r="E71" s="1">
        <f>SUBTOTAL(9,E70:E70)</f>
        <v>1</v>
      </c>
    </row>
    <row r="72" spans="1:5" ht="15.75" thickBot="1">
      <c r="A72" s="3" t="s">
        <v>42</v>
      </c>
      <c r="B72" s="1"/>
      <c r="C72" s="1">
        <f>SUBTOTAL(9,C6:C70)</f>
        <v>286300.08999999997</v>
      </c>
      <c r="D72" s="1"/>
      <c r="E72" s="1">
        <f>SUBTOTAL(9,E6:E70)</f>
        <v>190370.99999999994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2019-01-30T01:29:33Z</cp:lastPrinted>
  <dcterms:created xsi:type="dcterms:W3CDTF">2016-03-18T02:51:51Z</dcterms:created>
  <dcterms:modified xsi:type="dcterms:W3CDTF">2019-02-14T06:08:03Z</dcterms:modified>
</cp:coreProperties>
</file>