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Лист1!$A$1:$E$71</definedName>
  </definedNames>
  <calcPr calcId="124519" calcMode="manual"/>
</workbook>
</file>

<file path=xl/calcChain.xml><?xml version="1.0" encoding="utf-8"?>
<calcChain xmlns="http://schemas.openxmlformats.org/spreadsheetml/2006/main">
  <c r="C72" i="1"/>
  <c r="C7"/>
  <c r="C6"/>
  <c r="C62"/>
  <c r="C58"/>
  <c r="C36"/>
  <c r="C30"/>
  <c r="C23"/>
  <c r="C19"/>
  <c r="C16"/>
  <c r="C13"/>
  <c r="C76" s="1"/>
  <c r="C9"/>
  <c r="C8" l="1"/>
  <c r="C69"/>
  <c r="B52" l="1"/>
  <c r="C11" l="1"/>
  <c r="C68" l="1"/>
  <c r="C70" s="1"/>
  <c r="B62" l="1"/>
  <c r="B55"/>
  <c r="C71" l="1"/>
  <c r="C54"/>
  <c r="B69"/>
  <c r="B68" s="1"/>
  <c r="B61"/>
  <c r="B58"/>
  <c r="B56"/>
  <c r="B53"/>
  <c r="C53" s="1"/>
  <c r="B19"/>
  <c r="B16"/>
  <c r="B13"/>
  <c r="C73" l="1"/>
  <c r="B70"/>
</calcChain>
</file>

<file path=xl/sharedStrings.xml><?xml version="1.0" encoding="utf-8"?>
<sst xmlns="http://schemas.openxmlformats.org/spreadsheetml/2006/main" count="168" uniqueCount="100">
  <si>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</si>
  <si>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</si>
  <si>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</si>
  <si>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</si>
  <si>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</si>
  <si>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</si>
  <si>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</si>
  <si>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</si>
  <si>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</si>
  <si>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</si>
  <si>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</si>
  <si>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</si>
  <si>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</si>
  <si>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</si>
  <si>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</si>
  <si>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</si>
  <si>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</si>
  <si>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</si>
  <si>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</si>
  <si>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</si>
  <si>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</si>
  <si>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</si>
  <si>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</si>
  <si>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</si>
  <si>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</si>
  <si>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</si>
  <si>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</si>
  <si>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</si>
  <si>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</si>
  <si>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</si>
  <si>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</si>
  <si>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</si>
  <si>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</si>
  <si>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</si>
  <si>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</si>
  <si>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</si>
  <si>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</si>
  <si>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</si>
  <si>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</si>
  <si>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</si>
  <si>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Балейская, д. 3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</si>
  <si>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</si>
  <si>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</si>
  <si>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</si>
  <si>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</si>
  <si>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Горячая вода (ОДН) 3,4 кв. к=0,8;</t>
  </si>
  <si>
    <t>м2</t>
  </si>
  <si>
    <t>Закрытие и открытие стояков</t>
  </si>
  <si>
    <t>1 стояк</t>
  </si>
  <si>
    <t>Замена электропроводки</t>
  </si>
  <si>
    <t>м</t>
  </si>
  <si>
    <t>Изготовление и установка качели балансир</t>
  </si>
  <si>
    <t>шт</t>
  </si>
  <si>
    <t>Орг-ция мест накоп. ртутьсодержащих ламп1-4 кв. 2017 г. к=0,</t>
  </si>
  <si>
    <t>Орг-ция мест накоп. ртутьсодержащих ламп1-4 кв. 20</t>
  </si>
  <si>
    <t>Очистка канализационной сети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</si>
  <si>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</si>
  <si>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</si>
  <si>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Ремонт вентилей д.20-32</t>
  </si>
  <si>
    <t>Ремонт канализационной трубы</t>
  </si>
  <si>
    <t>Ремонт штрабы: кирпич</t>
  </si>
  <si>
    <t>Смена вентиля, д. 20 мм</t>
  </si>
  <si>
    <t>Смена труб ГВС д.32</t>
  </si>
  <si>
    <t>1м</t>
  </si>
  <si>
    <t>Смена труб ХВС д. 32 мм</t>
  </si>
  <si>
    <t>Смена труб ХВС д.20</t>
  </si>
  <si>
    <t>Смена труб канализации д. 100</t>
  </si>
  <si>
    <t>Смена труб отопления ППР д. 25 (без сварочных работ)</t>
  </si>
  <si>
    <t>Смена труб отопления ППР д. 25 (без сварочных рабо</t>
  </si>
  <si>
    <t>Смена труб отопления ППР д. 25 (с прим. сварочных работ)</t>
  </si>
  <si>
    <t>Смена труб отопления ППР д. 25 (с прим. сварочных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</si>
  <si>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</si>
  <si>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</si>
  <si>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</si>
  <si>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</si>
  <si>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</si>
  <si>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</si>
  <si>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</si>
  <si>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</si>
  <si>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</si>
  <si>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</si>
  <si>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</si>
  <si>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</si>
  <si>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Устранение свищей хомутами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</si>
  <si>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</si>
  <si>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</si>
  <si>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</si>
  <si>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</si>
  <si>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</si>
  <si>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</si>
  <si>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</si>
  <si>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замена эл. лампочки накаливания</t>
  </si>
  <si>
    <t>замена эл.выключателя</t>
  </si>
  <si>
    <t>изготовление и установка скамьи со спинкой в деревянно-метал</t>
  </si>
  <si>
    <t>изготовление и установка скамьи со спинкой в дерев</t>
  </si>
  <si>
    <t>монтаж освещения в подъездах жилых домов с использованием па</t>
  </si>
  <si>
    <t>монтаж освещения в подъездах жилых домов с использ</t>
  </si>
  <si>
    <t>осмотр подвала</t>
  </si>
  <si>
    <t>раз</t>
  </si>
  <si>
    <t>сброс воздуха с системы отопления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</si>
</sst>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7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0" fillId="0" borderId="6" xfId="0" applyFill="1" applyBorder="1"/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17%20&#1075;&#1086;&#1076;/&#1086;&#1090;&#1095;&#1077;&#1090;&#1099;%202017%20&#1075;/&#1044;&#1086;&#1084;&#1072;%20&#1089;%20&#1082;&#1086;&#1084;.%20&#1091;&#1089;&#1083;&#1091;&#1075;&#1072;&#1084;&#1080;/&#1041;&#1072;&#1083;&#1077;&#1081;&#1089;&#1082;&#1072;&#1103;,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3">
          <cell r="AJ803">
            <v>1812644.0200000012</v>
          </cell>
          <cell r="AK803">
            <v>1530405.9199999992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>
      <selection sqref="A1:E73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0" t="s">
        <v>8</v>
      </c>
      <c r="B1" s="30"/>
      <c r="C1" s="30"/>
      <c r="D1" s="30"/>
      <c r="E1" s="30"/>
    </row>
    <row r="2" spans="1:5" ht="17.25" customHeight="1">
      <c r="A2" s="29" t="s">
        <v>40</v>
      </c>
      <c r="B2" s="9" t="s">
        <v>6</v>
      </c>
      <c r="C2" s="32" t="s">
        <v>9</v>
      </c>
      <c r="D2" s="32"/>
      <c r="E2" s="32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-401480.86</v>
      </c>
      <c r="D4" s="22" t="s">
        <v>35</v>
      </c>
      <c r="E4" s="8"/>
    </row>
    <row r="5" spans="1:5">
      <c r="A5" s="33" t="s">
        <v>39</v>
      </c>
      <c r="B5" s="34"/>
      <c r="C5" s="34"/>
      <c r="D5" s="34"/>
      <c r="E5" s="35"/>
    </row>
    <row r="6" spans="1:5" ht="28.5">
      <c r="A6" s="20" t="s">
        <v>11</v>
      </c>
      <c r="B6" s="1"/>
      <c r="C6" s="4">
        <f>2591032.48-[1]Лист1!$AJ$803</f>
        <v>778388.4599999988</v>
      </c>
      <c r="D6" s="22" t="s">
        <v>35</v>
      </c>
      <c r="E6" s="8"/>
    </row>
    <row r="7" spans="1:5">
      <c r="A7" s="20" t="s">
        <v>12</v>
      </c>
      <c r="B7" s="1"/>
      <c r="C7" s="4">
        <f>2331603.05-[1]Лист1!$AK$803</f>
        <v>801197.13000000059</v>
      </c>
      <c r="D7" s="22" t="s">
        <v>35</v>
      </c>
      <c r="E7" s="8"/>
    </row>
    <row r="8" spans="1:5">
      <c r="A8" s="20" t="s">
        <v>38</v>
      </c>
      <c r="B8" s="1"/>
      <c r="C8" s="4">
        <f>C7-C6</f>
        <v>22808.670000001788</v>
      </c>
      <c r="D8" s="22" t="s">
        <v>35</v>
      </c>
      <c r="E8" s="8"/>
    </row>
    <row r="9" spans="1:5">
      <c r="A9" s="20" t="s">
        <v>13</v>
      </c>
      <c r="B9" s="1"/>
      <c r="C9" s="4">
        <f>C10</f>
        <v>0</v>
      </c>
      <c r="D9" s="22" t="s">
        <v>35</v>
      </c>
      <c r="E9" s="8"/>
    </row>
    <row r="10" spans="1:5">
      <c r="A10" s="20" t="s">
        <v>14</v>
      </c>
      <c r="B10" s="1"/>
      <c r="C10" s="23">
        <v>0</v>
      </c>
      <c r="D10" s="22" t="s">
        <v>35</v>
      </c>
      <c r="E10" s="8"/>
    </row>
    <row r="11" spans="1:5">
      <c r="A11" s="25" t="s">
        <v>15</v>
      </c>
      <c r="B11" s="9"/>
      <c r="C11" s="10">
        <f>C6+C9</f>
        <v>778388.4599999988</v>
      </c>
      <c r="D11" s="22" t="s">
        <v>35</v>
      </c>
      <c r="E11" s="2"/>
    </row>
    <row r="12" spans="1:5">
      <c r="A12" s="31" t="s">
        <v>16</v>
      </c>
      <c r="B12" s="31"/>
      <c r="C12" s="31"/>
      <c r="D12" s="31"/>
      <c r="E12" s="31"/>
    </row>
    <row r="13" spans="1:5" ht="29.25" thickBot="1">
      <c r="A13" s="25" t="s">
        <v>17</v>
      </c>
      <c r="B13" s="9" t="e">
        <f>#REF!</f>
        <v>#REF!</v>
      </c>
      <c r="C13" s="10">
        <f>SUM(C14:C15)</f>
        <v>131974.92000000001</v>
      </c>
      <c r="D13" s="3"/>
      <c r="E13" s="2"/>
    </row>
    <row r="14" spans="1:5" customFormat="1" ht="15.75" outlineLevel="2" thickBot="1">
      <c r="A14" s="36" t="s">
        <v>79</v>
      </c>
      <c r="B14" s="36" t="s">
        <v>80</v>
      </c>
      <c r="C14" s="36">
        <v>63883.51</v>
      </c>
      <c r="D14" s="36" t="s">
        <v>46</v>
      </c>
      <c r="E14" s="36">
        <v>19126.8</v>
      </c>
    </row>
    <row r="15" spans="1:5" customFormat="1" ht="15.75" outlineLevel="2" thickBot="1">
      <c r="A15" s="36" t="s">
        <v>81</v>
      </c>
      <c r="B15" s="36" t="s">
        <v>82</v>
      </c>
      <c r="C15" s="36">
        <v>68091.41</v>
      </c>
      <c r="D15" s="36" t="s">
        <v>46</v>
      </c>
      <c r="E15" s="36">
        <v>19126.8</v>
      </c>
    </row>
    <row r="16" spans="1:5" ht="29.25" thickBot="1">
      <c r="A16" s="25" t="s">
        <v>18</v>
      </c>
      <c r="B16" s="9" t="e">
        <f>#REF!</f>
        <v>#REF!</v>
      </c>
      <c r="C16" s="10">
        <f>SUM(C17:C18)</f>
        <v>47625.729999999996</v>
      </c>
      <c r="D16" s="3"/>
      <c r="E16" s="2"/>
    </row>
    <row r="17" spans="1:5" customFormat="1" ht="15.75" outlineLevel="2" thickBot="1">
      <c r="A17" s="36" t="s">
        <v>73</v>
      </c>
      <c r="B17" s="36" t="s">
        <v>73</v>
      </c>
      <c r="C17" s="36">
        <v>23908.5</v>
      </c>
      <c r="D17" s="36" t="s">
        <v>46</v>
      </c>
      <c r="E17" s="36">
        <v>19126.8</v>
      </c>
    </row>
    <row r="18" spans="1:5" customFormat="1" ht="15.75" outlineLevel="2" thickBot="1">
      <c r="A18" s="36" t="s">
        <v>74</v>
      </c>
      <c r="B18" s="36" t="s">
        <v>74</v>
      </c>
      <c r="C18" s="36">
        <v>23717.23</v>
      </c>
      <c r="D18" s="36" t="s">
        <v>46</v>
      </c>
      <c r="E18" s="36">
        <v>19126.8</v>
      </c>
    </row>
    <row r="19" spans="1:5" ht="29.25" thickBot="1">
      <c r="A19" s="25" t="s">
        <v>19</v>
      </c>
      <c r="B19" s="11" t="e">
        <f>#REF!+#REF!</f>
        <v>#REF!</v>
      </c>
      <c r="C19" s="10">
        <f>SUM(C20:C22)</f>
        <v>94725.860000000015</v>
      </c>
      <c r="D19" s="5"/>
      <c r="E19" s="2"/>
    </row>
    <row r="20" spans="1:5" customFormat="1" ht="15.75" outlineLevel="2" thickBot="1">
      <c r="A20" s="36" t="s">
        <v>41</v>
      </c>
      <c r="B20" s="36" t="s">
        <v>41</v>
      </c>
      <c r="C20" s="36">
        <v>39242.6</v>
      </c>
      <c r="D20" s="36" t="s">
        <v>42</v>
      </c>
      <c r="E20" s="36">
        <v>874</v>
      </c>
    </row>
    <row r="21" spans="1:5" customFormat="1" ht="15.75" outlineLevel="2" thickBot="1">
      <c r="A21" s="36" t="s">
        <v>43</v>
      </c>
      <c r="B21" s="36" t="s">
        <v>43</v>
      </c>
      <c r="C21" s="36">
        <v>49452.66</v>
      </c>
      <c r="D21" s="36" t="s">
        <v>42</v>
      </c>
      <c r="E21" s="36">
        <v>918</v>
      </c>
    </row>
    <row r="22" spans="1:5" customFormat="1" ht="15.75" outlineLevel="2" thickBot="1">
      <c r="A22" s="36" t="s">
        <v>44</v>
      </c>
      <c r="B22" s="36" t="s">
        <v>44</v>
      </c>
      <c r="C22" s="36">
        <v>6030.6</v>
      </c>
      <c r="D22" s="36" t="s">
        <v>42</v>
      </c>
      <c r="E22" s="36">
        <v>874</v>
      </c>
    </row>
    <row r="23" spans="1:5" ht="43.5" thickBot="1">
      <c r="A23" s="25" t="s">
        <v>20</v>
      </c>
      <c r="B23" s="9"/>
      <c r="C23" s="10">
        <f>SUM(C24:C29)</f>
        <v>10632.41</v>
      </c>
      <c r="D23" s="3"/>
      <c r="E23" s="2"/>
    </row>
    <row r="24" spans="1:5" customFormat="1" ht="15.75" outlineLevel="2" thickBot="1">
      <c r="A24" s="36" t="s">
        <v>45</v>
      </c>
      <c r="B24" s="36" t="s">
        <v>45</v>
      </c>
      <c r="C24" s="36">
        <v>1530.14</v>
      </c>
      <c r="D24" s="36" t="s">
        <v>46</v>
      </c>
      <c r="E24" s="36">
        <v>19126.8</v>
      </c>
    </row>
    <row r="25" spans="1:5" customFormat="1" ht="15.75" outlineLevel="2" thickBot="1">
      <c r="A25" s="36" t="s">
        <v>56</v>
      </c>
      <c r="B25" s="36" t="s">
        <v>57</v>
      </c>
      <c r="C25" s="36">
        <v>854.89</v>
      </c>
      <c r="D25" s="36" t="s">
        <v>46</v>
      </c>
      <c r="E25" s="36">
        <v>16.475000000000001</v>
      </c>
    </row>
    <row r="26" spans="1:5" customFormat="1" ht="15.75" outlineLevel="2" thickBot="1">
      <c r="A26" s="36" t="s">
        <v>84</v>
      </c>
      <c r="B26" s="36" t="s">
        <v>84</v>
      </c>
      <c r="C26" s="36">
        <v>1453.64</v>
      </c>
      <c r="D26" s="36" t="s">
        <v>46</v>
      </c>
      <c r="E26" s="36">
        <v>19126.8</v>
      </c>
    </row>
    <row r="27" spans="1:5" customFormat="1" ht="15.75" outlineLevel="2" thickBot="1">
      <c r="A27" s="36" t="s">
        <v>85</v>
      </c>
      <c r="B27" s="36" t="s">
        <v>86</v>
      </c>
      <c r="C27" s="36">
        <v>600.25</v>
      </c>
      <c r="D27" s="36" t="s">
        <v>46</v>
      </c>
      <c r="E27" s="36">
        <v>41.66</v>
      </c>
    </row>
    <row r="28" spans="1:5" customFormat="1" ht="15.75" outlineLevel="2" thickBot="1">
      <c r="A28" s="36" t="s">
        <v>87</v>
      </c>
      <c r="B28" s="36" t="s">
        <v>88</v>
      </c>
      <c r="C28" s="36">
        <v>2677.75</v>
      </c>
      <c r="D28" s="36" t="s">
        <v>46</v>
      </c>
      <c r="E28" s="36">
        <v>19126.8</v>
      </c>
    </row>
    <row r="29" spans="1:5" customFormat="1" ht="15.75" outlineLevel="2" thickBot="1">
      <c r="A29" s="36" t="s">
        <v>89</v>
      </c>
      <c r="B29" s="36" t="s">
        <v>90</v>
      </c>
      <c r="C29" s="36">
        <v>3515.74</v>
      </c>
      <c r="D29" s="36" t="s">
        <v>46</v>
      </c>
      <c r="E29" s="36">
        <v>1052.616</v>
      </c>
    </row>
    <row r="30" spans="1:5" ht="43.5" outlineLevel="1" thickBot="1">
      <c r="A30" s="25" t="s">
        <v>21</v>
      </c>
      <c r="B30" s="21"/>
      <c r="C30" s="10">
        <f>SUM(C31:C35)</f>
        <v>7395.0599999999995</v>
      </c>
      <c r="D30" s="21"/>
      <c r="E30" s="21"/>
    </row>
    <row r="31" spans="1:5" customFormat="1" ht="15.75" outlineLevel="2" thickBot="1">
      <c r="A31" s="36" t="s">
        <v>49</v>
      </c>
      <c r="B31" s="36" t="s">
        <v>49</v>
      </c>
      <c r="C31" s="36">
        <v>895.15</v>
      </c>
      <c r="D31" s="36" t="s">
        <v>50</v>
      </c>
      <c r="E31" s="36">
        <v>5</v>
      </c>
    </row>
    <row r="32" spans="1:5" customFormat="1" ht="15.75" outlineLevel="2" thickBot="1">
      <c r="A32" s="36" t="s">
        <v>60</v>
      </c>
      <c r="B32" s="36" t="s">
        <v>60</v>
      </c>
      <c r="C32" s="36">
        <v>5042.08</v>
      </c>
      <c r="D32" s="36" t="s">
        <v>46</v>
      </c>
      <c r="E32" s="36">
        <v>2.5</v>
      </c>
    </row>
    <row r="33" spans="1:5" customFormat="1" ht="15.75" outlineLevel="2" thickBot="1">
      <c r="A33" s="36" t="s">
        <v>91</v>
      </c>
      <c r="B33" s="36" t="s">
        <v>91</v>
      </c>
      <c r="C33" s="36">
        <v>434.65</v>
      </c>
      <c r="D33" s="36" t="s">
        <v>52</v>
      </c>
      <c r="E33" s="36">
        <v>5</v>
      </c>
    </row>
    <row r="34" spans="1:5" customFormat="1" ht="15.75" outlineLevel="2" thickBot="1">
      <c r="A34" s="36" t="s">
        <v>92</v>
      </c>
      <c r="B34" s="36" t="s">
        <v>92</v>
      </c>
      <c r="C34" s="36">
        <v>178.84</v>
      </c>
      <c r="D34" s="36" t="s">
        <v>52</v>
      </c>
      <c r="E34" s="36">
        <v>1</v>
      </c>
    </row>
    <row r="35" spans="1:5" customFormat="1" ht="15.75" outlineLevel="2" thickBot="1">
      <c r="A35" s="36" t="s">
        <v>95</v>
      </c>
      <c r="B35" s="36" t="s">
        <v>96</v>
      </c>
      <c r="C35" s="36">
        <v>844.34</v>
      </c>
      <c r="D35" s="36" t="s">
        <v>52</v>
      </c>
      <c r="E35" s="36">
        <v>1</v>
      </c>
    </row>
    <row r="36" spans="1:5" s="24" customFormat="1" ht="52.5" customHeight="1" outlineLevel="2" thickBot="1">
      <c r="A36" s="25" t="s">
        <v>22</v>
      </c>
      <c r="B36" s="26"/>
      <c r="C36" s="27">
        <f>SUM(C37:C50)</f>
        <v>40250.390000000007</v>
      </c>
      <c r="D36" s="26"/>
      <c r="E36" s="26"/>
    </row>
    <row r="37" spans="1:5" customFormat="1" ht="15.75" outlineLevel="2" thickBot="1">
      <c r="A37" s="36" t="s">
        <v>47</v>
      </c>
      <c r="B37" s="36" t="s">
        <v>47</v>
      </c>
      <c r="C37" s="36">
        <v>4046.8</v>
      </c>
      <c r="D37" s="36" t="s">
        <v>48</v>
      </c>
      <c r="E37" s="36">
        <v>5</v>
      </c>
    </row>
    <row r="38" spans="1:5" customFormat="1" ht="15.75" outlineLevel="2" thickBot="1">
      <c r="A38" s="36" t="s">
        <v>55</v>
      </c>
      <c r="B38" s="36" t="s">
        <v>55</v>
      </c>
      <c r="C38" s="36">
        <v>561.4</v>
      </c>
      <c r="D38" s="36" t="s">
        <v>50</v>
      </c>
      <c r="E38" s="36">
        <v>2</v>
      </c>
    </row>
    <row r="39" spans="1:5" customFormat="1" ht="15.75" outlineLevel="2" thickBot="1">
      <c r="A39" s="36" t="s">
        <v>58</v>
      </c>
      <c r="B39" s="36" t="s">
        <v>58</v>
      </c>
      <c r="C39" s="36">
        <v>383.63</v>
      </c>
      <c r="D39" s="36" t="s">
        <v>52</v>
      </c>
      <c r="E39" s="36">
        <v>1</v>
      </c>
    </row>
    <row r="40" spans="1:5" customFormat="1" ht="15.75" outlineLevel="2" thickBot="1">
      <c r="A40" s="36" t="s">
        <v>59</v>
      </c>
      <c r="B40" s="36" t="s">
        <v>59</v>
      </c>
      <c r="C40" s="36">
        <v>4543.63</v>
      </c>
      <c r="D40" s="36" t="s">
        <v>50</v>
      </c>
      <c r="E40" s="36">
        <v>6.5</v>
      </c>
    </row>
    <row r="41" spans="1:5" customFormat="1" ht="15.75" outlineLevel="2" thickBot="1">
      <c r="A41" s="36" t="s">
        <v>61</v>
      </c>
      <c r="B41" s="36" t="s">
        <v>61</v>
      </c>
      <c r="C41" s="36">
        <v>5756.7</v>
      </c>
      <c r="D41" s="36" t="s">
        <v>52</v>
      </c>
      <c r="E41" s="36">
        <v>3</v>
      </c>
    </row>
    <row r="42" spans="1:5" customFormat="1" ht="15.75" outlineLevel="2" thickBot="1">
      <c r="A42" s="36" t="s">
        <v>62</v>
      </c>
      <c r="B42" s="36" t="s">
        <v>62</v>
      </c>
      <c r="C42" s="36">
        <v>2555.66</v>
      </c>
      <c r="D42" s="36" t="s">
        <v>63</v>
      </c>
      <c r="E42" s="36">
        <v>2</v>
      </c>
    </row>
    <row r="43" spans="1:5" customFormat="1" ht="15.75" outlineLevel="2" thickBot="1">
      <c r="A43" s="36" t="s">
        <v>64</v>
      </c>
      <c r="B43" s="36" t="s">
        <v>64</v>
      </c>
      <c r="C43" s="36">
        <v>11741.08</v>
      </c>
      <c r="D43" s="36" t="s">
        <v>50</v>
      </c>
      <c r="E43" s="36">
        <v>13</v>
      </c>
    </row>
    <row r="44" spans="1:5" customFormat="1" ht="15.75" outlineLevel="2" thickBot="1">
      <c r="A44" s="36" t="s">
        <v>65</v>
      </c>
      <c r="B44" s="36" t="s">
        <v>65</v>
      </c>
      <c r="C44" s="36">
        <v>3090</v>
      </c>
      <c r="D44" s="36" t="s">
        <v>63</v>
      </c>
      <c r="E44" s="36">
        <v>3</v>
      </c>
    </row>
    <row r="45" spans="1:5" customFormat="1" ht="15.75" outlineLevel="2" thickBot="1">
      <c r="A45" s="36" t="s">
        <v>66</v>
      </c>
      <c r="B45" s="36" t="s">
        <v>66</v>
      </c>
      <c r="C45" s="36">
        <v>2193.3000000000002</v>
      </c>
      <c r="D45" s="36" t="s">
        <v>50</v>
      </c>
      <c r="E45" s="36">
        <v>2</v>
      </c>
    </row>
    <row r="46" spans="1:5" customFormat="1" ht="15.75" outlineLevel="2" thickBot="1">
      <c r="A46" s="36" t="s">
        <v>67</v>
      </c>
      <c r="B46" s="36" t="s">
        <v>68</v>
      </c>
      <c r="C46" s="36">
        <v>1536.8</v>
      </c>
      <c r="D46" s="36" t="s">
        <v>50</v>
      </c>
      <c r="E46" s="36">
        <v>2</v>
      </c>
    </row>
    <row r="47" spans="1:5" customFormat="1" ht="15.75" outlineLevel="2" thickBot="1">
      <c r="A47" s="36" t="s">
        <v>69</v>
      </c>
      <c r="B47" s="36" t="s">
        <v>70</v>
      </c>
      <c r="C47" s="36">
        <v>1781.58</v>
      </c>
      <c r="D47" s="36" t="s">
        <v>50</v>
      </c>
      <c r="E47" s="36">
        <v>1.5</v>
      </c>
    </row>
    <row r="48" spans="1:5" customFormat="1" ht="15.75" outlineLevel="2" thickBot="1">
      <c r="A48" s="36" t="s">
        <v>83</v>
      </c>
      <c r="B48" s="36" t="s">
        <v>83</v>
      </c>
      <c r="C48" s="36">
        <v>898</v>
      </c>
      <c r="D48" s="36" t="s">
        <v>52</v>
      </c>
      <c r="E48" s="36">
        <v>5</v>
      </c>
    </row>
    <row r="49" spans="1:5" customFormat="1" ht="15.75" outlineLevel="2" thickBot="1">
      <c r="A49" s="36" t="s">
        <v>97</v>
      </c>
      <c r="B49" s="36" t="s">
        <v>97</v>
      </c>
      <c r="C49" s="36">
        <v>540.28</v>
      </c>
      <c r="D49" s="36" t="s">
        <v>98</v>
      </c>
      <c r="E49" s="36">
        <v>2</v>
      </c>
    </row>
    <row r="50" spans="1:5" customFormat="1" ht="15.75" outlineLevel="2" thickBot="1">
      <c r="A50" s="36" t="s">
        <v>99</v>
      </c>
      <c r="B50" s="36" t="s">
        <v>99</v>
      </c>
      <c r="C50" s="36">
        <v>621.53</v>
      </c>
      <c r="D50" s="36" t="s">
        <v>48</v>
      </c>
      <c r="E50" s="36">
        <v>1</v>
      </c>
    </row>
    <row r="51" spans="1:5" s="24" customFormat="1" ht="28.5" outlineLevel="2">
      <c r="A51" s="25" t="s">
        <v>23</v>
      </c>
      <c r="B51" s="26"/>
      <c r="C51" s="27"/>
      <c r="D51" s="26"/>
      <c r="E51" s="26"/>
    </row>
    <row r="52" spans="1:5" ht="28.5">
      <c r="A52" s="25" t="s">
        <v>24</v>
      </c>
      <c r="B52" s="9" t="e">
        <f>SUM(#REF!)</f>
        <v>#REF!</v>
      </c>
      <c r="C52" s="10">
        <v>0</v>
      </c>
      <c r="D52" s="3"/>
      <c r="E52" s="2"/>
    </row>
    <row r="53" spans="1:5" ht="28.5">
      <c r="A53" s="25" t="s">
        <v>25</v>
      </c>
      <c r="B53" s="9">
        <f>B54</f>
        <v>0</v>
      </c>
      <c r="C53" s="10">
        <f>B53</f>
        <v>0</v>
      </c>
      <c r="D53" s="3"/>
      <c r="E53" s="2"/>
    </row>
    <row r="54" spans="1:5">
      <c r="A54" s="3" t="s">
        <v>0</v>
      </c>
      <c r="B54" s="9"/>
      <c r="C54" s="28">
        <f t="shared" ref="C54" si="0">B54*1.18</f>
        <v>0</v>
      </c>
      <c r="D54" s="3"/>
      <c r="E54" s="2"/>
    </row>
    <row r="55" spans="1:5" ht="28.5">
      <c r="A55" s="25" t="s">
        <v>26</v>
      </c>
      <c r="B55" s="9" t="e">
        <f>#REF!+#REF!</f>
        <v>#REF!</v>
      </c>
      <c r="C55" s="10">
        <v>0</v>
      </c>
      <c r="D55" s="3"/>
      <c r="E55" s="2"/>
    </row>
    <row r="56" spans="1:5" ht="28.5">
      <c r="A56" s="25" t="s">
        <v>27</v>
      </c>
      <c r="B56" s="9" t="e">
        <f>#REF!</f>
        <v>#REF!</v>
      </c>
      <c r="C56" s="10">
        <v>0</v>
      </c>
      <c r="D56" s="3"/>
      <c r="E56" s="2"/>
    </row>
    <row r="57" spans="1:5">
      <c r="A57" s="25"/>
      <c r="B57" s="9"/>
      <c r="C57" s="10"/>
      <c r="D57" s="3"/>
      <c r="E57" s="2"/>
    </row>
    <row r="58" spans="1:5" ht="29.25" thickBot="1">
      <c r="A58" s="25" t="s">
        <v>28</v>
      </c>
      <c r="B58" s="9" t="e">
        <f>#REF!+#REF!</f>
        <v>#REF!</v>
      </c>
      <c r="C58" s="10">
        <f>SUM(C59:C60)</f>
        <v>19375.449999999997</v>
      </c>
      <c r="D58" s="3"/>
      <c r="E58" s="2"/>
    </row>
    <row r="59" spans="1:5" customFormat="1" ht="15.75" outlineLevel="2" thickBot="1">
      <c r="A59" s="36" t="s">
        <v>71</v>
      </c>
      <c r="B59" s="36" t="s">
        <v>71</v>
      </c>
      <c r="C59" s="36">
        <v>10328.469999999999</v>
      </c>
      <c r="D59" s="36" t="s">
        <v>46</v>
      </c>
      <c r="E59" s="36">
        <v>19126.8</v>
      </c>
    </row>
    <row r="60" spans="1:5" customFormat="1" ht="15.75" outlineLevel="2" thickBot="1">
      <c r="A60" s="36" t="s">
        <v>72</v>
      </c>
      <c r="B60" s="36" t="s">
        <v>72</v>
      </c>
      <c r="C60" s="36">
        <v>9046.98</v>
      </c>
      <c r="D60" s="36" t="s">
        <v>46</v>
      </c>
      <c r="E60" s="36">
        <v>19126.8</v>
      </c>
    </row>
    <row r="61" spans="1:5" ht="42.75">
      <c r="A61" s="25" t="s">
        <v>29</v>
      </c>
      <c r="B61" s="9" t="e">
        <f>#REF!</f>
        <v>#REF!</v>
      </c>
      <c r="C61" s="10">
        <v>0</v>
      </c>
      <c r="D61" s="3"/>
      <c r="E61" s="2"/>
    </row>
    <row r="62" spans="1:5" ht="57.75" thickBot="1">
      <c r="A62" s="25" t="s">
        <v>30</v>
      </c>
      <c r="B62" s="9" t="e">
        <f>SUM(#REF!)</f>
        <v>#REF!</v>
      </c>
      <c r="C62" s="10">
        <f>SUM(C63:C67)</f>
        <v>115349.86000000002</v>
      </c>
      <c r="D62" s="3"/>
      <c r="E62" s="2"/>
    </row>
    <row r="63" spans="1:5" customFormat="1" ht="15.75" outlineLevel="2" thickBot="1">
      <c r="A63" s="36" t="s">
        <v>53</v>
      </c>
      <c r="B63" s="36" t="s">
        <v>54</v>
      </c>
      <c r="C63" s="36">
        <v>650.30999999999995</v>
      </c>
      <c r="D63" s="36" t="s">
        <v>46</v>
      </c>
      <c r="E63" s="36">
        <v>38253.599999999999</v>
      </c>
    </row>
    <row r="64" spans="1:5" customFormat="1" ht="15.75" outlineLevel="2" thickBot="1">
      <c r="A64" s="36" t="s">
        <v>51</v>
      </c>
      <c r="B64" s="36" t="s">
        <v>51</v>
      </c>
      <c r="C64" s="36">
        <v>2906.52</v>
      </c>
      <c r="D64" s="36" t="s">
        <v>52</v>
      </c>
      <c r="E64" s="36">
        <v>1</v>
      </c>
    </row>
    <row r="65" spans="1:5" customFormat="1" ht="15.75" outlineLevel="2" thickBot="1">
      <c r="A65" s="36" t="s">
        <v>75</v>
      </c>
      <c r="B65" s="36" t="s">
        <v>76</v>
      </c>
      <c r="C65" s="36">
        <v>53937.599999999999</v>
      </c>
      <c r="D65" s="36" t="s">
        <v>46</v>
      </c>
      <c r="E65" s="36">
        <v>19126.8</v>
      </c>
    </row>
    <row r="66" spans="1:5" customFormat="1" ht="15.75" outlineLevel="2" thickBot="1">
      <c r="A66" s="36" t="s">
        <v>77</v>
      </c>
      <c r="B66" s="36" t="s">
        <v>78</v>
      </c>
      <c r="C66" s="36">
        <v>53937.58</v>
      </c>
      <c r="D66" s="36" t="s">
        <v>46</v>
      </c>
      <c r="E66" s="36">
        <v>19126.8</v>
      </c>
    </row>
    <row r="67" spans="1:5" customFormat="1" ht="15.75" outlineLevel="2" thickBot="1">
      <c r="A67" s="36" t="s">
        <v>93</v>
      </c>
      <c r="B67" s="36" t="s">
        <v>94</v>
      </c>
      <c r="C67" s="36">
        <v>3917.85</v>
      </c>
      <c r="D67" s="36" t="s">
        <v>52</v>
      </c>
      <c r="E67" s="36">
        <v>1</v>
      </c>
    </row>
    <row r="68" spans="1:5">
      <c r="A68" s="25" t="s">
        <v>31</v>
      </c>
      <c r="B68" s="9">
        <f>B69</f>
        <v>3355.9322033898306</v>
      </c>
      <c r="C68" s="10">
        <f>C69</f>
        <v>3960</v>
      </c>
      <c r="D68" s="3"/>
      <c r="E68" s="2"/>
    </row>
    <row r="69" spans="1:5" ht="45">
      <c r="A69" s="5" t="s">
        <v>7</v>
      </c>
      <c r="B69" s="11">
        <f>C69/1.18</f>
        <v>3355.9322033898306</v>
      </c>
      <c r="C69" s="12">
        <f>E69*12*5</f>
        <v>3960</v>
      </c>
      <c r="D69" s="5" t="s">
        <v>5</v>
      </c>
      <c r="E69" s="5">
        <v>66</v>
      </c>
    </row>
    <row r="70" spans="1:5">
      <c r="A70" s="25" t="s">
        <v>32</v>
      </c>
      <c r="B70" s="13" t="e">
        <f>B13+B16+B19+#REF!+#REF!+#REF!+B52+B53+B55+B56+B58+B61+B62+B68</f>
        <v>#REF!</v>
      </c>
      <c r="C70" s="14">
        <f>C13+C16+C19+C23+C30+C36+C55+C56+C58+C61+C984+C62+C52+C51+C68</f>
        <v>471289.68000000005</v>
      </c>
      <c r="D70" s="28" t="s">
        <v>35</v>
      </c>
      <c r="E70" s="2"/>
    </row>
    <row r="71" spans="1:5">
      <c r="A71" s="25" t="s">
        <v>33</v>
      </c>
      <c r="B71" s="15"/>
      <c r="C71" s="10">
        <f>C70*1.18</f>
        <v>556121.82240000006</v>
      </c>
      <c r="D71" s="28" t="s">
        <v>35</v>
      </c>
      <c r="E71" s="2"/>
    </row>
    <row r="72" spans="1:5">
      <c r="A72" s="25" t="s">
        <v>34</v>
      </c>
      <c r="B72" s="15"/>
      <c r="C72" s="10">
        <f>C4+C6+C9-C71</f>
        <v>-179214.22240000125</v>
      </c>
      <c r="D72" s="28" t="s">
        <v>35</v>
      </c>
      <c r="E72" s="2"/>
    </row>
    <row r="73" spans="1:5" ht="28.5">
      <c r="A73" s="25" t="s">
        <v>37</v>
      </c>
      <c r="B73" s="9"/>
      <c r="C73" s="10">
        <f>C72+C8</f>
        <v>-156405.55239999946</v>
      </c>
      <c r="D73" s="28" t="s">
        <v>35</v>
      </c>
      <c r="E73" s="2"/>
    </row>
    <row r="76" spans="1:5">
      <c r="C76" s="16">
        <f>C13+C16+C19+C23+C30+C36+C55+C58+C61+C62+C52+C51</f>
        <v>467329.68000000005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2018-03-20T02:04:05Z</cp:lastPrinted>
  <dcterms:created xsi:type="dcterms:W3CDTF">2016-03-18T02:51:51Z</dcterms:created>
  <dcterms:modified xsi:type="dcterms:W3CDTF">2018-03-20T02:06:12Z</dcterms:modified>
</cp:coreProperties>
</file>