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Лист1!$A$1:$E$99</definedName>
  </definedNames>
  <calcPr calcId="124519" refMode="R1C1"/>
</workbook>
</file>

<file path=xl/calcChain.xml><?xml version="1.0" encoding="utf-8"?>
<calcChain xmlns="http://schemas.openxmlformats.org/spreadsheetml/2006/main">
  <c r="C99" i="1"/>
  <c r="C98"/>
  <c r="C97"/>
  <c r="C14"/>
  <c r="C9"/>
  <c r="C8"/>
  <c r="C89"/>
  <c r="C51"/>
  <c r="C32"/>
  <c r="C25"/>
  <c r="C22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7"/>
  <c r="E107"/>
  <c r="C109"/>
  <c r="E109"/>
  <c r="C111"/>
  <c r="E111"/>
  <c r="C113"/>
  <c r="E113"/>
  <c r="C115"/>
  <c r="E115"/>
  <c r="C117"/>
  <c r="E117"/>
  <c r="C119"/>
  <c r="E119"/>
  <c r="C121"/>
  <c r="E121"/>
  <c r="C123"/>
  <c r="E123"/>
  <c r="C125"/>
  <c r="E125"/>
  <c r="C127"/>
  <c r="E127"/>
  <c r="C129"/>
  <c r="E129"/>
  <c r="C131"/>
  <c r="E131"/>
  <c r="C133"/>
  <c r="E133"/>
  <c r="C134"/>
  <c r="E134"/>
  <c r="C13" i="1" l="1"/>
  <c r="C85"/>
  <c r="C16"/>
  <c r="C19"/>
  <c r="C96" l="1"/>
  <c r="C95"/>
  <c r="C94" l="1"/>
  <c r="B51" l="1"/>
  <c r="B89"/>
  <c r="B83"/>
  <c r="B81"/>
  <c r="B80" l="1"/>
  <c r="B95"/>
  <c r="B94" s="1"/>
  <c r="B88"/>
  <c r="B85"/>
  <c r="B84"/>
  <c r="B82"/>
  <c r="B22"/>
  <c r="B19"/>
  <c r="B16"/>
  <c r="B96" l="1"/>
</calcChain>
</file>

<file path=xl/sharedStrings.xml><?xml version="1.0" encoding="utf-8"?>
<sst xmlns="http://schemas.openxmlformats.org/spreadsheetml/2006/main" count="498" uniqueCount="203">
  <si>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</si>
  <si>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</si>
  <si>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</si>
  <si>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</si>
  <si>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</si>
  <si>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</si>
  <si>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</si>
  <si>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</si>
  <si>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</si>
  <si>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</si>
  <si>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</si>
  <si>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</si>
  <si>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</si>
  <si>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</si>
  <si>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Прочистка труб ХВС</t>
  </si>
  <si>
    <t>Смена стекол Итог</t>
  </si>
  <si>
    <t>Смена стекол</t>
  </si>
  <si>
    <t>Смена труб ГВС д.20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</si>
  <si>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</si>
  <si>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</si>
  <si>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</si>
  <si>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</si>
  <si>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</si>
  <si>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</si>
  <si>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</si>
  <si>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</si>
  <si>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</si>
  <si>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</si>
  <si>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</si>
  <si>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</si>
  <si>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</si>
  <si>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</si>
  <si>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</si>
  <si>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</si>
  <si>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</si>
  <si>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</si>
  <si>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</si>
  <si>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</si>
  <si>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</si>
  <si>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</si>
  <si>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Подключение системы отопления</t>
  </si>
  <si>
    <t>дом</t>
  </si>
  <si>
    <t>осмотр подвала</t>
  </si>
  <si>
    <t>раз</t>
  </si>
  <si>
    <t>сброс воздуха с системы отопления</t>
  </si>
  <si>
    <t>Адрес: ул. Петровско-Заводская, д. 48</t>
  </si>
  <si>
    <t>ЧОО "Тантал-1"</t>
  </si>
  <si>
    <t>ООО "Форэс"</t>
  </si>
  <si>
    <t>ООО "Титан"</t>
  </si>
  <si>
    <t>Выезд а/машины по заявке</t>
  </si>
  <si>
    <t>выезд</t>
  </si>
  <si>
    <t>1 раз</t>
  </si>
  <si>
    <t>Ремонт радиатора</t>
  </si>
  <si>
    <t>Смена труб ГВС д.25</t>
  </si>
  <si>
    <t>Смена труб отопления ППР д. 25 (без сварочных работ)</t>
  </si>
  <si>
    <t>Смена труб отопления ППР д. 25 (без сварочных рабо</t>
  </si>
  <si>
    <t>замена вентиля</t>
  </si>
  <si>
    <t>замена эл. лампочки накаливания</t>
  </si>
  <si>
    <t>осмотр сантехоборудования</t>
  </si>
  <si>
    <t>прочистка канализационной сети внутренней</t>
  </si>
  <si>
    <t>ремонт труб КНС</t>
  </si>
  <si>
    <t>чистка врезки</t>
  </si>
  <si>
    <t>осмотр кровли ж/ дома с выполнением мелкого ремонта</t>
  </si>
  <si>
    <t>осмотр кровли ж/ дома с выполнением мелкого ремонт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</si>
  <si>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</si>
  <si>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</si>
  <si>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</si>
  <si>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</si>
  <si>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Общий итог</t>
  </si>
  <si>
    <t>чистка врезки Итог</t>
  </si>
  <si>
    <t>установка водосточной трубы Итог</t>
  </si>
  <si>
    <t>установка водосточной трубы</t>
  </si>
  <si>
    <t>смена кранов стальных шаровых Д. 100 Итог</t>
  </si>
  <si>
    <t>смена кранов стальных шаровых Д. 100</t>
  </si>
  <si>
    <t>сброс воздуха с системы отопления Итог</t>
  </si>
  <si>
    <t>ремонт труб КНС Итог</t>
  </si>
  <si>
    <t>ремонт водоподогревателя - первая ступень Итог</t>
  </si>
  <si>
    <t>ремонт водоподогревателя - первая ступень</t>
  </si>
  <si>
    <t>ремонт водоподогревателя Итог</t>
  </si>
  <si>
    <t>ремонт водоподогревателя</t>
  </si>
  <si>
    <t>прочистка канализационной сети дворовой Итог</t>
  </si>
  <si>
    <t>прочистка канализационной сети дворовой</t>
  </si>
  <si>
    <t>прочистка канализационной сети внутренней Итог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</si>
  <si>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</si>
  <si>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</si>
  <si>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</si>
  <si>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</si>
  <si>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подвала Итог</t>
  </si>
  <si>
    <t>осмотр кровли ж/ дома с выполнением мелкого ремонта Итог</t>
  </si>
  <si>
    <t>обивка дверей железом Итог</t>
  </si>
  <si>
    <t>обивка дверей железом</t>
  </si>
  <si>
    <t>монтаж деревянного дверного блока (коробка+полотно), Итог</t>
  </si>
  <si>
    <t>монтаж деревянного дверного блока (коробка+полотно</t>
  </si>
  <si>
    <t>монтаж деревянного дверного блока (коробка+полотно),</t>
  </si>
  <si>
    <t>изготовление лодки Итог</t>
  </si>
  <si>
    <t>изготовление лодки</t>
  </si>
  <si>
    <t>изготовление креплени для водостока(ухват) Итог</t>
  </si>
  <si>
    <t>изготовление креплени для водостока(ухват)</t>
  </si>
  <si>
    <t>изготовление и установка оконного блока Итог</t>
  </si>
  <si>
    <t>изготовление и установка оконного блока</t>
  </si>
  <si>
    <t>изготовление и установка деревянной скамейки Итог</t>
  </si>
  <si>
    <t>изготовление и установка деревянной скамейки</t>
  </si>
  <si>
    <t>замена эл. лампочки накаливания Итог</t>
  </si>
  <si>
    <t>замена пробки на радиаторе Итог</t>
  </si>
  <si>
    <t>замена пробки на радиаторе</t>
  </si>
  <si>
    <t>замена муфты Итог</t>
  </si>
  <si>
    <t>замена муфты</t>
  </si>
  <si>
    <t>замена вентиля на радиаторе Итог</t>
  </si>
  <si>
    <t>замена вентиля на радиаторе</t>
  </si>
  <si>
    <t>замена вентиля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</si>
  <si>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</si>
  <si>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</si>
  <si>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</si>
  <si>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</si>
  <si>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</si>
  <si>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</si>
  <si>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</si>
  <si>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</si>
  <si>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</si>
  <si>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Установка пружины Итог</t>
  </si>
  <si>
    <t>Установка пружины</t>
  </si>
  <si>
    <t>Установка вентиляторов в подвал Итог</t>
  </si>
  <si>
    <t>Установка вентиляторов в подвал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</si>
  <si>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</si>
  <si>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</si>
  <si>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</si>
  <si>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</si>
  <si>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</si>
  <si>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</si>
  <si>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</si>
  <si>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</si>
  <si>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</si>
  <si>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</si>
  <si>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</si>
  <si>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</si>
  <si>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</si>
  <si>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</si>
  <si>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</si>
  <si>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</si>
  <si>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</si>
  <si>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</si>
  <si>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</si>
  <si>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отопления ППР д. 25 (без сварочных работ) Итог</t>
  </si>
  <si>
    <t>Смена труб ППР д. 20 (без сварочных работ/ХВС,ГВС) Итог</t>
  </si>
  <si>
    <t>Смена труб ППР д. 20 (без сварочных работ/ХВС,ГВС)</t>
  </si>
  <si>
    <t>Смена труб ГВС д.25 Итог</t>
  </si>
  <si>
    <t>Смена труб ГВС д.20 Итог</t>
  </si>
  <si>
    <t>Смена труб ГВС д. 32 мм Итог</t>
  </si>
  <si>
    <t>Смена труб ГВС д. 32 мм</t>
  </si>
  <si>
    <t>Ремонт радиатора Итог</t>
  </si>
  <si>
    <t>Ремонт короба Итог</t>
  </si>
  <si>
    <t>Ремонт короба</t>
  </si>
  <si>
    <t>Ремонт козырька Итог</t>
  </si>
  <si>
    <t>Ремонт козырька</t>
  </si>
  <si>
    <t>Ремонт вентилей д.20-32 Итог</t>
  </si>
  <si>
    <t>Ремонт вентилей д.20-32</t>
  </si>
  <si>
    <t>Прочистка труб ХВС Итог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</si>
  <si>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</si>
  <si>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</si>
  <si>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</si>
  <si>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Проведение профилактических работ в эл.этажных щитах Итог</t>
  </si>
  <si>
    <t>Проведение профилактических работ в эл.этажных щит</t>
  </si>
  <si>
    <t>Проведение профилактических работ в эл.этажных щитах</t>
  </si>
  <si>
    <t>Подключение системы отопления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</si>
  <si>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</si>
  <si>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</si>
  <si>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</si>
  <si>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</si>
  <si>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</si>
  <si>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</si>
  <si>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</si>
  <si>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</si>
  <si>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Мелкий ремонт оконных рам (подъездных) Итог</t>
  </si>
  <si>
    <t>Мелкий ремонт оконных рам (подъездных)</t>
  </si>
  <si>
    <t>Замена электропатрона (при закрытой арматуре) с материалом Итог</t>
  </si>
  <si>
    <t>Замена электропатрона (при закрытой арматуре) с ма</t>
  </si>
  <si>
    <t>Замена электропатрона (при закрытой арматуре) с материалом</t>
  </si>
  <si>
    <t>Закрытие штроб Итог</t>
  </si>
  <si>
    <t>Закрытие штроб</t>
  </si>
  <si>
    <t>Закрытие и открытие стояков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</si>
  <si>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</si>
  <si>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</si>
  <si>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</si>
  <si>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</si>
  <si>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</si>
  <si>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</si>
  <si>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</si>
  <si>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</si>
  <si>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</si>
  <si>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</si>
  <si>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</si>
  <si>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</si>
  <si>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</si>
  <si>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</si>
  <si>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ПЕТРОВСКО-ЗАВОДСКАЯ ул. д.48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</si>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</sst>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13" fillId="0" borderId="4" xfId="0" applyFont="1" applyFill="1" applyBorder="1"/>
    <xf numFmtId="0" fontId="13" fillId="0" borderId="4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>
      <selection activeCell="A9" sqref="A9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29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53" t="s">
        <v>10</v>
      </c>
      <c r="B1" s="53"/>
      <c r="C1" s="53"/>
      <c r="D1" s="53"/>
      <c r="E1" s="53"/>
    </row>
    <row r="2" spans="1:5" s="22" customFormat="1" ht="15.75">
      <c r="A2" s="23" t="s">
        <v>45</v>
      </c>
      <c r="B2" s="24" t="s">
        <v>38</v>
      </c>
      <c r="C2" s="55" t="s">
        <v>64</v>
      </c>
      <c r="D2" s="55"/>
      <c r="E2" s="25"/>
    </row>
    <row r="3" spans="1:5" ht="57">
      <c r="A3" s="30" t="s">
        <v>3</v>
      </c>
      <c r="B3" s="31" t="s">
        <v>0</v>
      </c>
      <c r="C3" s="32" t="s">
        <v>39</v>
      </c>
      <c r="D3" s="33" t="s">
        <v>1</v>
      </c>
      <c r="E3" s="34" t="s">
        <v>2</v>
      </c>
    </row>
    <row r="4" spans="1:5">
      <c r="A4" s="30" t="s">
        <v>65</v>
      </c>
      <c r="B4" s="31"/>
      <c r="C4" s="32">
        <v>1894066.5167999999</v>
      </c>
      <c r="D4" s="33"/>
      <c r="E4" s="34"/>
    </row>
    <row r="5" spans="1:5">
      <c r="A5" s="56" t="s">
        <v>200</v>
      </c>
      <c r="B5" s="57"/>
      <c r="C5" s="57"/>
      <c r="D5" s="57"/>
      <c r="E5" s="58"/>
    </row>
    <row r="6" spans="1:5">
      <c r="A6" s="30" t="s">
        <v>66</v>
      </c>
      <c r="B6" s="31"/>
      <c r="C6" s="32">
        <v>1987676.67</v>
      </c>
      <c r="D6" s="33"/>
      <c r="E6" s="34"/>
    </row>
    <row r="7" spans="1:5">
      <c r="A7" s="30" t="s">
        <v>67</v>
      </c>
      <c r="B7" s="31"/>
      <c r="C7" s="32">
        <v>1934625.76</v>
      </c>
      <c r="D7" s="33"/>
      <c r="E7" s="34"/>
    </row>
    <row r="8" spans="1:5">
      <c r="A8" s="30" t="s">
        <v>202</v>
      </c>
      <c r="B8" s="31"/>
      <c r="C8" s="32">
        <f>C7-C6</f>
        <v>-53050.909999999916</v>
      </c>
      <c r="D8" s="33"/>
      <c r="E8" s="34"/>
    </row>
    <row r="9" spans="1:5">
      <c r="A9" s="30" t="s">
        <v>11</v>
      </c>
      <c r="B9" s="31"/>
      <c r="C9" s="32">
        <f>SUM(C10:C13)</f>
        <v>424555.73000000004</v>
      </c>
      <c r="D9" s="33"/>
      <c r="E9" s="34"/>
    </row>
    <row r="10" spans="1:5">
      <c r="A10" s="42" t="s">
        <v>46</v>
      </c>
      <c r="B10" s="43"/>
      <c r="C10" s="40">
        <v>23868.94</v>
      </c>
      <c r="D10" s="33"/>
      <c r="E10" s="38"/>
    </row>
    <row r="11" spans="1:5">
      <c r="A11" s="42" t="s">
        <v>47</v>
      </c>
      <c r="B11" s="43"/>
      <c r="C11" s="40">
        <v>6827.59</v>
      </c>
      <c r="D11" s="33"/>
      <c r="E11" s="38"/>
    </row>
    <row r="12" spans="1:5">
      <c r="A12" s="42" t="s">
        <v>48</v>
      </c>
      <c r="B12" s="43"/>
      <c r="C12" s="40">
        <v>360000</v>
      </c>
      <c r="D12" s="33"/>
      <c r="E12" s="38"/>
    </row>
    <row r="13" spans="1:5">
      <c r="A13" s="42" t="s">
        <v>12</v>
      </c>
      <c r="B13" s="43"/>
      <c r="C13" s="40">
        <f>1321.6*12+1500*12</f>
        <v>33859.199999999997</v>
      </c>
      <c r="D13" s="33"/>
      <c r="E13" s="38"/>
    </row>
    <row r="14" spans="1:5">
      <c r="A14" s="35" t="s">
        <v>196</v>
      </c>
      <c r="B14" s="36"/>
      <c r="C14" s="39">
        <f>C6+C9</f>
        <v>2412232.4</v>
      </c>
      <c r="D14" s="37"/>
      <c r="E14" s="38"/>
    </row>
    <row r="15" spans="1:5">
      <c r="A15" s="54" t="s">
        <v>13</v>
      </c>
      <c r="B15" s="54"/>
      <c r="C15" s="54"/>
      <c r="D15" s="54"/>
      <c r="E15" s="54"/>
    </row>
    <row r="16" spans="1:5" ht="15.75" thickBot="1">
      <c r="A16" s="9" t="s">
        <v>18</v>
      </c>
      <c r="B16" s="6" t="e">
        <f>#REF!</f>
        <v>#REF!</v>
      </c>
      <c r="C16" s="26">
        <f>C17+C18</f>
        <v>321924.45</v>
      </c>
      <c r="D16" s="8"/>
      <c r="E16" s="7"/>
    </row>
    <row r="17" spans="1:5" s="50" customFormat="1" ht="15.75" outlineLevel="2" thickBot="1">
      <c r="A17" s="44" t="s">
        <v>128</v>
      </c>
      <c r="B17" s="44" t="s">
        <v>127</v>
      </c>
      <c r="C17" s="44">
        <v>166632.98000000001</v>
      </c>
      <c r="D17" s="52" t="s">
        <v>5</v>
      </c>
      <c r="E17" s="52">
        <v>43621.2</v>
      </c>
    </row>
    <row r="18" spans="1:5" s="50" customFormat="1" ht="15.75" outlineLevel="2" thickBot="1">
      <c r="A18" s="44" t="s">
        <v>125</v>
      </c>
      <c r="B18" s="44" t="s">
        <v>124</v>
      </c>
      <c r="C18" s="44">
        <v>155291.47</v>
      </c>
      <c r="D18" s="52" t="s">
        <v>5</v>
      </c>
      <c r="E18" s="52">
        <v>43621.2</v>
      </c>
    </row>
    <row r="19" spans="1:5" ht="29.25" thickBot="1">
      <c r="A19" s="9" t="s">
        <v>19</v>
      </c>
      <c r="B19" s="6" t="str">
        <f>B21</f>
        <v>Уборка МОП 3,4 кв. 2018г. К=0,8</v>
      </c>
      <c r="C19" s="26">
        <f>C21+C20</f>
        <v>124757.97</v>
      </c>
      <c r="D19" s="8"/>
      <c r="E19" s="7"/>
    </row>
    <row r="20" spans="1:5" s="50" customFormat="1" ht="15.75" outlineLevel="2" thickBot="1">
      <c r="A20" s="44" t="s">
        <v>137</v>
      </c>
      <c r="B20" s="44" t="s">
        <v>137</v>
      </c>
      <c r="C20" s="44">
        <v>54095.519999999997</v>
      </c>
      <c r="D20" s="52" t="s">
        <v>5</v>
      </c>
      <c r="E20" s="52">
        <v>43625.4</v>
      </c>
    </row>
    <row r="21" spans="1:5" s="50" customFormat="1" ht="15.75" outlineLevel="2" thickBot="1">
      <c r="A21" s="44" t="s">
        <v>135</v>
      </c>
      <c r="B21" s="44" t="s">
        <v>135</v>
      </c>
      <c r="C21" s="44">
        <v>70662.45</v>
      </c>
      <c r="D21" s="52" t="s">
        <v>5</v>
      </c>
      <c r="E21" s="52">
        <v>43618.8</v>
      </c>
    </row>
    <row r="22" spans="1:5" ht="15.75" thickBot="1">
      <c r="A22" s="9" t="s">
        <v>20</v>
      </c>
      <c r="B22" s="10" t="e">
        <f>B23+B24</f>
        <v>#VALUE!</v>
      </c>
      <c r="C22" s="26">
        <f>C23+C24</f>
        <v>156396.6</v>
      </c>
      <c r="D22" s="11"/>
      <c r="E22" s="12"/>
    </row>
    <row r="23" spans="1:5" s="50" customFormat="1" ht="15.75" outlineLevel="2" thickBot="1">
      <c r="A23" s="44" t="s">
        <v>189</v>
      </c>
      <c r="B23" s="44" t="s">
        <v>189</v>
      </c>
      <c r="C23" s="44">
        <v>80215.8</v>
      </c>
      <c r="D23" s="52" t="s">
        <v>21</v>
      </c>
      <c r="E23" s="52">
        <v>1491</v>
      </c>
    </row>
    <row r="24" spans="1:5" s="50" customFormat="1" ht="15.75" outlineLevel="2" thickBot="1">
      <c r="A24" s="44" t="s">
        <v>187</v>
      </c>
      <c r="B24" s="44" t="s">
        <v>187</v>
      </c>
      <c r="C24" s="44">
        <v>76180.800000000003</v>
      </c>
      <c r="D24" s="52" t="s">
        <v>21</v>
      </c>
      <c r="E24" s="52">
        <v>1416</v>
      </c>
    </row>
    <row r="25" spans="1:5" ht="43.5" thickBot="1">
      <c r="A25" s="9" t="s">
        <v>22</v>
      </c>
      <c r="B25" s="6"/>
      <c r="C25" s="26">
        <f>SUM(C26:C31)</f>
        <v>56536.2</v>
      </c>
      <c r="D25" s="8"/>
      <c r="E25" s="7"/>
    </row>
    <row r="26" spans="1:5" s="50" customFormat="1" ht="15.75" outlineLevel="2" thickBot="1">
      <c r="A26" s="44" t="s">
        <v>184</v>
      </c>
      <c r="B26" s="44" t="s">
        <v>184</v>
      </c>
      <c r="C26" s="44">
        <v>3490.04</v>
      </c>
      <c r="D26" s="52" t="s">
        <v>5</v>
      </c>
      <c r="E26" s="52">
        <v>43625.4</v>
      </c>
    </row>
    <row r="27" spans="1:5" s="50" customFormat="1" ht="15.75" outlineLevel="2" thickBot="1">
      <c r="A27" s="44" t="s">
        <v>182</v>
      </c>
      <c r="B27" s="44" t="s">
        <v>181</v>
      </c>
      <c r="C27" s="44">
        <v>3925.91</v>
      </c>
      <c r="D27" s="52" t="s">
        <v>5</v>
      </c>
      <c r="E27" s="52">
        <v>43621.2</v>
      </c>
    </row>
    <row r="28" spans="1:5" s="50" customFormat="1" ht="15.75" outlineLevel="2" thickBot="1">
      <c r="A28" s="44" t="s">
        <v>118</v>
      </c>
      <c r="B28" s="44" t="s">
        <v>118</v>
      </c>
      <c r="C28" s="44">
        <v>3315.54</v>
      </c>
      <c r="D28" s="52" t="s">
        <v>5</v>
      </c>
      <c r="E28" s="52">
        <v>43625.4</v>
      </c>
    </row>
    <row r="29" spans="1:5" s="50" customFormat="1" ht="15.75" outlineLevel="2" thickBot="1">
      <c r="A29" s="44" t="s">
        <v>116</v>
      </c>
      <c r="B29" s="44" t="s">
        <v>115</v>
      </c>
      <c r="C29" s="44">
        <v>3489.7</v>
      </c>
      <c r="D29" s="52" t="s">
        <v>5</v>
      </c>
      <c r="E29" s="52">
        <v>43621.2</v>
      </c>
    </row>
    <row r="30" spans="1:5" s="50" customFormat="1" ht="15.75" outlineLevel="2" thickBot="1">
      <c r="A30" s="44" t="s">
        <v>23</v>
      </c>
      <c r="B30" s="44" t="s">
        <v>24</v>
      </c>
      <c r="C30" s="44">
        <v>25302.74</v>
      </c>
      <c r="D30" s="52" t="s">
        <v>5</v>
      </c>
      <c r="E30" s="52">
        <v>43625.4</v>
      </c>
    </row>
    <row r="31" spans="1:5" s="50" customFormat="1" ht="15.75" outlineLevel="2" thickBot="1">
      <c r="A31" s="44" t="s">
        <v>112</v>
      </c>
      <c r="B31" s="44" t="s">
        <v>111</v>
      </c>
      <c r="C31" s="44">
        <v>17012.27</v>
      </c>
      <c r="D31" s="52" t="s">
        <v>5</v>
      </c>
      <c r="E31" s="52">
        <v>43621.2</v>
      </c>
    </row>
    <row r="32" spans="1:5" ht="43.5" outlineLevel="1" thickBot="1">
      <c r="A32" s="9" t="s">
        <v>25</v>
      </c>
      <c r="B32" s="20"/>
      <c r="C32" s="27">
        <f>SUM(C33:C50)</f>
        <v>48862.05</v>
      </c>
      <c r="D32" s="21"/>
      <c r="E32" s="21"/>
    </row>
    <row r="33" spans="1:5" s="50" customFormat="1" ht="15.75" outlineLevel="2" thickBot="1">
      <c r="A33" s="44" t="s">
        <v>176</v>
      </c>
      <c r="B33" s="44" t="s">
        <v>175</v>
      </c>
      <c r="C33" s="44">
        <v>862.4</v>
      </c>
      <c r="D33" s="52" t="s">
        <v>6</v>
      </c>
      <c r="E33" s="52">
        <v>4</v>
      </c>
    </row>
    <row r="34" spans="1:5" s="50" customFormat="1" ht="15.75" outlineLevel="2" thickBot="1">
      <c r="A34" s="44" t="s">
        <v>173</v>
      </c>
      <c r="B34" s="44" t="s">
        <v>173</v>
      </c>
      <c r="C34" s="44">
        <v>665.43</v>
      </c>
      <c r="D34" s="52" t="s">
        <v>6</v>
      </c>
      <c r="E34" s="52">
        <v>1</v>
      </c>
    </row>
    <row r="35" spans="1:5" s="50" customFormat="1" ht="15.75" outlineLevel="2" thickBot="1">
      <c r="A35" s="44" t="s">
        <v>162</v>
      </c>
      <c r="B35" s="44" t="s">
        <v>161</v>
      </c>
      <c r="C35" s="44">
        <v>4708.6499999999996</v>
      </c>
      <c r="D35" s="52" t="s">
        <v>51</v>
      </c>
      <c r="E35" s="52">
        <v>5</v>
      </c>
    </row>
    <row r="36" spans="1:5" s="50" customFormat="1" ht="15.75" outlineLevel="2" thickBot="1">
      <c r="A36" s="44" t="s">
        <v>159</v>
      </c>
      <c r="B36" s="44" t="s">
        <v>158</v>
      </c>
      <c r="C36" s="44">
        <v>550.20000000000005</v>
      </c>
      <c r="D36" s="52" t="s">
        <v>6</v>
      </c>
      <c r="E36" s="52">
        <v>2</v>
      </c>
    </row>
    <row r="37" spans="1:5" s="50" customFormat="1" ht="15.75" outlineLevel="2" thickBot="1">
      <c r="A37" s="44" t="s">
        <v>153</v>
      </c>
      <c r="B37" s="44" t="s">
        <v>153</v>
      </c>
      <c r="C37" s="44">
        <v>1536.11</v>
      </c>
      <c r="D37" s="52" t="s">
        <v>6</v>
      </c>
      <c r="E37" s="52">
        <v>1</v>
      </c>
    </row>
    <row r="38" spans="1:5" s="50" customFormat="1" ht="15.75" outlineLevel="2" thickBot="1">
      <c r="A38" s="44" t="s">
        <v>151</v>
      </c>
      <c r="B38" s="44" t="s">
        <v>151</v>
      </c>
      <c r="C38" s="44">
        <v>326.5</v>
      </c>
      <c r="D38" s="52" t="s">
        <v>6</v>
      </c>
      <c r="E38" s="52">
        <v>1</v>
      </c>
    </row>
    <row r="39" spans="1:5" s="50" customFormat="1" ht="15.75" outlineLevel="2" thickBot="1">
      <c r="A39" s="44" t="s">
        <v>16</v>
      </c>
      <c r="B39" s="44" t="s">
        <v>16</v>
      </c>
      <c r="C39" s="44">
        <v>7471.98</v>
      </c>
      <c r="D39" s="52" t="s">
        <v>5</v>
      </c>
      <c r="E39" s="52">
        <v>11</v>
      </c>
    </row>
    <row r="40" spans="1:5" s="50" customFormat="1" ht="15.75" outlineLevel="2" thickBot="1">
      <c r="A40" s="44" t="s">
        <v>122</v>
      </c>
      <c r="B40" s="44" t="s">
        <v>122</v>
      </c>
      <c r="C40" s="44">
        <v>2509.34</v>
      </c>
      <c r="D40" s="52" t="s">
        <v>6</v>
      </c>
      <c r="E40" s="52">
        <v>1</v>
      </c>
    </row>
    <row r="41" spans="1:5" s="50" customFormat="1" ht="15.75" outlineLevel="2" thickBot="1">
      <c r="A41" s="44" t="s">
        <v>120</v>
      </c>
      <c r="B41" s="44" t="s">
        <v>120</v>
      </c>
      <c r="C41" s="44">
        <v>841.2</v>
      </c>
      <c r="D41" s="52" t="s">
        <v>6</v>
      </c>
      <c r="E41" s="52">
        <v>2</v>
      </c>
    </row>
    <row r="42" spans="1:5" s="50" customFormat="1" ht="15.75" outlineLevel="2" thickBot="1">
      <c r="A42" s="44" t="s">
        <v>57</v>
      </c>
      <c r="B42" s="44" t="s">
        <v>57</v>
      </c>
      <c r="C42" s="44">
        <v>695.44</v>
      </c>
      <c r="D42" s="52" t="s">
        <v>6</v>
      </c>
      <c r="E42" s="52">
        <v>8</v>
      </c>
    </row>
    <row r="43" spans="1:5" s="50" customFormat="1" ht="15.75" outlineLevel="2" thickBot="1">
      <c r="A43" s="44" t="s">
        <v>101</v>
      </c>
      <c r="B43" s="44" t="s">
        <v>101</v>
      </c>
      <c r="C43" s="44">
        <v>1685.28</v>
      </c>
      <c r="D43" s="52" t="s">
        <v>6</v>
      </c>
      <c r="E43" s="52">
        <v>1</v>
      </c>
    </row>
    <row r="44" spans="1:5" s="50" customFormat="1" ht="15.75" outlineLevel="2" thickBot="1">
      <c r="A44" s="44" t="s">
        <v>99</v>
      </c>
      <c r="B44" s="44" t="s">
        <v>99</v>
      </c>
      <c r="C44" s="44">
        <v>9360.0400000000009</v>
      </c>
      <c r="D44" s="52" t="s">
        <v>5</v>
      </c>
      <c r="E44" s="52">
        <v>1.96</v>
      </c>
    </row>
    <row r="45" spans="1:5" s="50" customFormat="1" ht="15.75" outlineLevel="2" thickBot="1">
      <c r="A45" s="44" t="s">
        <v>97</v>
      </c>
      <c r="B45" s="44" t="s">
        <v>97</v>
      </c>
      <c r="C45" s="44">
        <v>625.35</v>
      </c>
      <c r="D45" s="52" t="s">
        <v>6</v>
      </c>
      <c r="E45" s="52">
        <v>5</v>
      </c>
    </row>
    <row r="46" spans="1:5" s="50" customFormat="1" ht="15.75" outlineLevel="2" thickBot="1">
      <c r="A46" s="44" t="s">
        <v>95</v>
      </c>
      <c r="B46" s="44" t="s">
        <v>95</v>
      </c>
      <c r="C46" s="44">
        <v>4931.8599999999997</v>
      </c>
      <c r="D46" s="52" t="s">
        <v>6</v>
      </c>
      <c r="E46" s="52">
        <v>1</v>
      </c>
    </row>
    <row r="47" spans="1:5" s="50" customFormat="1" ht="15.75" outlineLevel="2" thickBot="1">
      <c r="A47" s="44" t="s">
        <v>93</v>
      </c>
      <c r="B47" s="44" t="s">
        <v>92</v>
      </c>
      <c r="C47" s="44">
        <v>2664.9</v>
      </c>
      <c r="D47" s="52" t="s">
        <v>5</v>
      </c>
      <c r="E47" s="52">
        <v>1.7</v>
      </c>
    </row>
    <row r="48" spans="1:5" s="50" customFormat="1" ht="15.75" outlineLevel="2" thickBot="1">
      <c r="A48" s="44" t="s">
        <v>90</v>
      </c>
      <c r="B48" s="44" t="s">
        <v>90</v>
      </c>
      <c r="C48" s="44">
        <v>1456.55</v>
      </c>
      <c r="D48" s="52" t="s">
        <v>6</v>
      </c>
      <c r="E48" s="52">
        <v>0.5</v>
      </c>
    </row>
    <row r="49" spans="1:6" s="50" customFormat="1" ht="15.75" outlineLevel="2" thickBot="1">
      <c r="A49" s="44" t="s">
        <v>62</v>
      </c>
      <c r="B49" s="44" t="s">
        <v>63</v>
      </c>
      <c r="C49" s="44">
        <v>887.24</v>
      </c>
      <c r="D49" s="52" t="s">
        <v>41</v>
      </c>
      <c r="E49" s="52">
        <v>1</v>
      </c>
    </row>
    <row r="50" spans="1:6" s="50" customFormat="1" ht="15.75" outlineLevel="2" thickBot="1">
      <c r="A50" s="44" t="s">
        <v>71</v>
      </c>
      <c r="B50" s="44" t="s">
        <v>71</v>
      </c>
      <c r="C50" s="44">
        <v>7083.58</v>
      </c>
      <c r="D50" s="52" t="s">
        <v>7</v>
      </c>
      <c r="E50" s="52">
        <v>7</v>
      </c>
    </row>
    <row r="51" spans="1:6" ht="43.5" thickBot="1">
      <c r="A51" s="9" t="s">
        <v>26</v>
      </c>
      <c r="B51" s="6">
        <f>SUM(B52:B59)</f>
        <v>0</v>
      </c>
      <c r="C51" s="26">
        <f>SUM(C52:C79)</f>
        <v>75674.17</v>
      </c>
      <c r="D51" s="8"/>
      <c r="E51" s="7"/>
      <c r="F51" s="13" t="s">
        <v>4</v>
      </c>
    </row>
    <row r="52" spans="1:6" s="50" customFormat="1" ht="15.75" outlineLevel="2" thickBot="1">
      <c r="A52" s="44" t="s">
        <v>49</v>
      </c>
      <c r="B52" s="44" t="s">
        <v>49</v>
      </c>
      <c r="C52" s="44">
        <v>969.06</v>
      </c>
      <c r="D52" s="52" t="s">
        <v>50</v>
      </c>
      <c r="E52" s="52">
        <v>2</v>
      </c>
    </row>
    <row r="53" spans="1:6" s="50" customFormat="1" ht="15.75" outlineLevel="2" thickBot="1">
      <c r="A53" s="44" t="s">
        <v>27</v>
      </c>
      <c r="B53" s="44" t="s">
        <v>27</v>
      </c>
      <c r="C53" s="44">
        <v>4046.8</v>
      </c>
      <c r="D53" s="52" t="s">
        <v>28</v>
      </c>
      <c r="E53" s="52">
        <v>5</v>
      </c>
    </row>
    <row r="54" spans="1:6" s="50" customFormat="1" ht="15.75" outlineLevel="2" thickBot="1">
      <c r="A54" s="44" t="s">
        <v>178</v>
      </c>
      <c r="B54" s="44" t="s">
        <v>178</v>
      </c>
      <c r="C54" s="44">
        <v>996.19</v>
      </c>
      <c r="D54" s="52" t="s">
        <v>6</v>
      </c>
      <c r="E54" s="52">
        <v>1</v>
      </c>
    </row>
    <row r="55" spans="1:6" s="50" customFormat="1" ht="15.75" outlineLevel="2" thickBot="1">
      <c r="A55" s="44" t="s">
        <v>165</v>
      </c>
      <c r="B55" s="44" t="s">
        <v>165</v>
      </c>
      <c r="C55" s="44">
        <v>1403.5</v>
      </c>
      <c r="D55" s="52" t="s">
        <v>7</v>
      </c>
      <c r="E55" s="52">
        <v>5</v>
      </c>
    </row>
    <row r="56" spans="1:6" s="50" customFormat="1" ht="15.75" outlineLevel="2" thickBot="1">
      <c r="A56" s="44" t="s">
        <v>40</v>
      </c>
      <c r="B56" s="44" t="s">
        <v>40</v>
      </c>
      <c r="C56" s="44">
        <v>289.19</v>
      </c>
      <c r="D56" s="52" t="s">
        <v>6</v>
      </c>
      <c r="E56" s="52">
        <v>1</v>
      </c>
    </row>
    <row r="57" spans="1:6" s="50" customFormat="1" ht="15.75" outlineLevel="2" thickBot="1">
      <c r="A57" s="44" t="s">
        <v>14</v>
      </c>
      <c r="B57" s="44" t="s">
        <v>14</v>
      </c>
      <c r="C57" s="44">
        <v>379.3</v>
      </c>
      <c r="D57" s="52" t="s">
        <v>7</v>
      </c>
      <c r="E57" s="52">
        <v>1</v>
      </c>
    </row>
    <row r="58" spans="1:6" s="50" customFormat="1" ht="15.75" outlineLevel="2" thickBot="1">
      <c r="A58" s="44" t="s">
        <v>155</v>
      </c>
      <c r="B58" s="44" t="s">
        <v>155</v>
      </c>
      <c r="C58" s="44">
        <v>767.26</v>
      </c>
      <c r="D58" s="52" t="s">
        <v>6</v>
      </c>
      <c r="E58" s="52">
        <v>2</v>
      </c>
    </row>
    <row r="59" spans="1:6" s="50" customFormat="1" ht="15.75" outlineLevel="2" thickBot="1">
      <c r="A59" s="44" t="s">
        <v>52</v>
      </c>
      <c r="B59" s="44" t="s">
        <v>52</v>
      </c>
      <c r="C59" s="44">
        <v>2265.9699999999998</v>
      </c>
      <c r="D59" s="52" t="s">
        <v>6</v>
      </c>
      <c r="E59" s="52">
        <v>1</v>
      </c>
    </row>
    <row r="60" spans="1:6" s="50" customFormat="1" ht="15.75" outlineLevel="2" thickBot="1">
      <c r="A60" s="44" t="s">
        <v>148</v>
      </c>
      <c r="B60" s="44" t="s">
        <v>148</v>
      </c>
      <c r="C60" s="44">
        <v>3612.64</v>
      </c>
      <c r="D60" s="52" t="s">
        <v>7</v>
      </c>
      <c r="E60" s="52">
        <v>4</v>
      </c>
    </row>
    <row r="61" spans="1:6" s="50" customFormat="1" ht="15.75" outlineLevel="2" thickBot="1">
      <c r="A61" s="44" t="s">
        <v>17</v>
      </c>
      <c r="B61" s="44" t="s">
        <v>17</v>
      </c>
      <c r="C61" s="44">
        <v>1030</v>
      </c>
      <c r="D61" s="52" t="s">
        <v>7</v>
      </c>
      <c r="E61" s="52">
        <v>1</v>
      </c>
    </row>
    <row r="62" spans="1:6" s="50" customFormat="1" ht="15.75" outlineLevel="2" thickBot="1">
      <c r="A62" s="44" t="s">
        <v>53</v>
      </c>
      <c r="B62" s="44" t="s">
        <v>53</v>
      </c>
      <c r="C62" s="44">
        <v>2348.7600000000002</v>
      </c>
      <c r="D62" s="52" t="s">
        <v>7</v>
      </c>
      <c r="E62" s="52">
        <v>2</v>
      </c>
    </row>
    <row r="63" spans="1:6" s="50" customFormat="1" ht="15.75" outlineLevel="2" thickBot="1">
      <c r="A63" s="44" t="s">
        <v>144</v>
      </c>
      <c r="B63" s="44" t="s">
        <v>144</v>
      </c>
      <c r="C63" s="44">
        <v>2098.11</v>
      </c>
      <c r="D63" s="52" t="s">
        <v>7</v>
      </c>
      <c r="E63" s="52">
        <v>3</v>
      </c>
    </row>
    <row r="64" spans="1:6" s="50" customFormat="1" ht="15.75" outlineLevel="2" thickBot="1">
      <c r="A64" s="44" t="s">
        <v>54</v>
      </c>
      <c r="B64" s="44" t="s">
        <v>55</v>
      </c>
      <c r="C64" s="44">
        <v>1528.46</v>
      </c>
      <c r="D64" s="52" t="s">
        <v>7</v>
      </c>
      <c r="E64" s="52">
        <v>2</v>
      </c>
    </row>
    <row r="65" spans="1:5" s="50" customFormat="1" ht="15.75" outlineLevel="2" thickBot="1">
      <c r="A65" s="44" t="s">
        <v>56</v>
      </c>
      <c r="B65" s="44" t="s">
        <v>56</v>
      </c>
      <c r="C65" s="44">
        <v>1676.26</v>
      </c>
      <c r="D65" s="52" t="s">
        <v>6</v>
      </c>
      <c r="E65" s="52">
        <v>2</v>
      </c>
    </row>
    <row r="66" spans="1:5" s="50" customFormat="1" ht="15.75" outlineLevel="2" thickBot="1">
      <c r="A66" s="44" t="s">
        <v>108</v>
      </c>
      <c r="B66" s="44" t="s">
        <v>108</v>
      </c>
      <c r="C66" s="44">
        <v>684.75</v>
      </c>
      <c r="D66" s="52" t="s">
        <v>6</v>
      </c>
      <c r="E66" s="52">
        <v>1</v>
      </c>
    </row>
    <row r="67" spans="1:5" s="50" customFormat="1" ht="15.75" outlineLevel="2" thickBot="1">
      <c r="A67" s="44" t="s">
        <v>106</v>
      </c>
      <c r="B67" s="44" t="s">
        <v>106</v>
      </c>
      <c r="C67" s="44">
        <v>1974.28</v>
      </c>
      <c r="D67" s="52" t="s">
        <v>6</v>
      </c>
      <c r="E67" s="52">
        <v>2</v>
      </c>
    </row>
    <row r="68" spans="1:5" s="50" customFormat="1" ht="15.75" outlineLevel="2" thickBot="1">
      <c r="A68" s="44" t="s">
        <v>104</v>
      </c>
      <c r="B68" s="44" t="s">
        <v>104</v>
      </c>
      <c r="C68" s="44">
        <v>990.73</v>
      </c>
      <c r="D68" s="52" t="s">
        <v>6</v>
      </c>
      <c r="E68" s="52">
        <v>1</v>
      </c>
    </row>
    <row r="69" spans="1:5" s="50" customFormat="1" ht="15.75" outlineLevel="2" thickBot="1">
      <c r="A69" s="44" t="s">
        <v>42</v>
      </c>
      <c r="B69" s="44" t="s">
        <v>42</v>
      </c>
      <c r="C69" s="44">
        <v>2971.54</v>
      </c>
      <c r="D69" s="52" t="s">
        <v>43</v>
      </c>
      <c r="E69" s="52">
        <v>11</v>
      </c>
    </row>
    <row r="70" spans="1:5" s="50" customFormat="1" ht="15.75" outlineLevel="2" thickBot="1">
      <c r="A70" s="44" t="s">
        <v>58</v>
      </c>
      <c r="B70" s="44" t="s">
        <v>58</v>
      </c>
      <c r="C70" s="44">
        <v>464.64</v>
      </c>
      <c r="D70" s="52" t="s">
        <v>6</v>
      </c>
      <c r="E70" s="52">
        <v>3</v>
      </c>
    </row>
    <row r="71" spans="1:5" s="50" customFormat="1" ht="15.75" outlineLevel="2" thickBot="1">
      <c r="A71" s="44" t="s">
        <v>85</v>
      </c>
      <c r="B71" s="44" t="s">
        <v>85</v>
      </c>
      <c r="C71" s="44">
        <v>932.54</v>
      </c>
      <c r="D71" s="52" t="s">
        <v>84</v>
      </c>
      <c r="E71" s="52">
        <v>1</v>
      </c>
    </row>
    <row r="72" spans="1:5" s="50" customFormat="1" ht="15.75" outlineLevel="2" thickBot="1">
      <c r="A72" s="44" t="s">
        <v>59</v>
      </c>
      <c r="B72" s="44" t="s">
        <v>59</v>
      </c>
      <c r="C72" s="44">
        <v>4985.25</v>
      </c>
      <c r="D72" s="52" t="s">
        <v>7</v>
      </c>
      <c r="E72" s="52">
        <v>25</v>
      </c>
    </row>
    <row r="73" spans="1:5" s="50" customFormat="1" ht="15.75" outlineLevel="2" thickBot="1">
      <c r="A73" s="44" t="s">
        <v>81</v>
      </c>
      <c r="B73" s="44" t="s">
        <v>81</v>
      </c>
      <c r="C73" s="44">
        <v>3642.73</v>
      </c>
      <c r="D73" s="52" t="s">
        <v>7</v>
      </c>
      <c r="E73" s="52">
        <v>13</v>
      </c>
    </row>
    <row r="74" spans="1:5" s="50" customFormat="1" ht="15.75" outlineLevel="2" thickBot="1">
      <c r="A74" s="44" t="s">
        <v>79</v>
      </c>
      <c r="B74" s="44" t="s">
        <v>79</v>
      </c>
      <c r="C74" s="44">
        <v>6898.12</v>
      </c>
      <c r="D74" s="52" t="s">
        <v>6</v>
      </c>
      <c r="E74" s="52">
        <v>1</v>
      </c>
    </row>
    <row r="75" spans="1:5" s="50" customFormat="1" ht="15.75" outlineLevel="2" thickBot="1">
      <c r="A75" s="44" t="s">
        <v>77</v>
      </c>
      <c r="B75" s="44" t="s">
        <v>77</v>
      </c>
      <c r="C75" s="44">
        <v>6060.32</v>
      </c>
      <c r="D75" s="52" t="s">
        <v>6</v>
      </c>
      <c r="E75" s="52">
        <v>1</v>
      </c>
    </row>
    <row r="76" spans="1:5" s="50" customFormat="1" ht="15.75" outlineLevel="2" thickBot="1">
      <c r="A76" s="44" t="s">
        <v>60</v>
      </c>
      <c r="B76" s="44" t="s">
        <v>60</v>
      </c>
      <c r="C76" s="44">
        <v>225.84</v>
      </c>
      <c r="D76" s="52" t="s">
        <v>6</v>
      </c>
      <c r="E76" s="52">
        <v>2</v>
      </c>
    </row>
    <row r="77" spans="1:5" s="50" customFormat="1" ht="15.75" outlineLevel="2" thickBot="1">
      <c r="A77" s="44" t="s">
        <v>44</v>
      </c>
      <c r="B77" s="44" t="s">
        <v>44</v>
      </c>
      <c r="C77" s="44">
        <v>1243.06</v>
      </c>
      <c r="D77" s="52" t="s">
        <v>28</v>
      </c>
      <c r="E77" s="52">
        <v>2</v>
      </c>
    </row>
    <row r="78" spans="1:5" s="50" customFormat="1" ht="15.75" outlineLevel="2" thickBot="1">
      <c r="A78" s="44" t="s">
        <v>73</v>
      </c>
      <c r="B78" s="44" t="s">
        <v>73</v>
      </c>
      <c r="C78" s="44">
        <v>20287.46</v>
      </c>
      <c r="D78" s="52" t="s">
        <v>6</v>
      </c>
      <c r="E78" s="52">
        <v>2</v>
      </c>
    </row>
    <row r="79" spans="1:5" s="50" customFormat="1" ht="15.75" outlineLevel="2" thickBot="1">
      <c r="A79" s="44" t="s">
        <v>61</v>
      </c>
      <c r="B79" s="44" t="s">
        <v>61</v>
      </c>
      <c r="C79" s="44">
        <v>901.41</v>
      </c>
      <c r="D79" s="52" t="s">
        <v>6</v>
      </c>
      <c r="E79" s="52">
        <v>1</v>
      </c>
    </row>
    <row r="80" spans="1:5" ht="28.5">
      <c r="A80" s="9" t="s">
        <v>29</v>
      </c>
      <c r="B80" s="6" t="e">
        <f>#REF!+#REF!</f>
        <v>#REF!</v>
      </c>
      <c r="C80" s="26">
        <v>0</v>
      </c>
      <c r="D80" s="8"/>
      <c r="E80" s="7"/>
    </row>
    <row r="81" spans="1:5" ht="28.5">
      <c r="A81" s="9" t="s">
        <v>30</v>
      </c>
      <c r="B81" s="6" t="e">
        <f>SUM(#REF!)</f>
        <v>#REF!</v>
      </c>
      <c r="C81" s="26">
        <v>0</v>
      </c>
      <c r="D81" s="8"/>
      <c r="E81" s="7"/>
    </row>
    <row r="82" spans="1:5" ht="28.5">
      <c r="A82" s="9" t="s">
        <v>31</v>
      </c>
      <c r="B82" s="6" t="e">
        <f>#REF!</f>
        <v>#REF!</v>
      </c>
      <c r="C82" s="26">
        <v>0</v>
      </c>
      <c r="D82" s="8"/>
      <c r="E82" s="7"/>
    </row>
    <row r="83" spans="1:5" ht="28.5">
      <c r="A83" s="9" t="s">
        <v>32</v>
      </c>
      <c r="B83" s="6" t="e">
        <f>#REF!+#REF!</f>
        <v>#REF!</v>
      </c>
      <c r="C83" s="26">
        <v>0</v>
      </c>
      <c r="D83" s="8"/>
      <c r="E83" s="7"/>
    </row>
    <row r="84" spans="1:5" ht="28.5">
      <c r="A84" s="9" t="s">
        <v>33</v>
      </c>
      <c r="B84" s="6" t="e">
        <f>#REF!</f>
        <v>#REF!</v>
      </c>
      <c r="C84" s="26">
        <v>0</v>
      </c>
      <c r="D84" s="8"/>
      <c r="E84" s="7"/>
    </row>
    <row r="85" spans="1:5" ht="29.25" thickBot="1">
      <c r="A85" s="9" t="s">
        <v>34</v>
      </c>
      <c r="B85" s="6" t="e">
        <f>B86+#REF!</f>
        <v>#VALUE!</v>
      </c>
      <c r="C85" s="26">
        <f>C86+C87</f>
        <v>50295.25</v>
      </c>
      <c r="D85" s="8"/>
      <c r="E85" s="7"/>
    </row>
    <row r="86" spans="1:5" s="50" customFormat="1" ht="15.75" outlineLevel="2" thickBot="1">
      <c r="A86" s="44" t="s">
        <v>141</v>
      </c>
      <c r="B86" s="44" t="s">
        <v>141</v>
      </c>
      <c r="C86" s="44">
        <v>20632.830000000002</v>
      </c>
      <c r="D86" s="52" t="s">
        <v>5</v>
      </c>
      <c r="E86" s="52">
        <v>43621.2</v>
      </c>
    </row>
    <row r="87" spans="1:5" s="50" customFormat="1" ht="15.75" outlineLevel="2" thickBot="1">
      <c r="A87" s="44" t="s">
        <v>139</v>
      </c>
      <c r="B87" s="44" t="s">
        <v>139</v>
      </c>
      <c r="C87" s="44">
        <v>29662.42</v>
      </c>
      <c r="D87" s="52" t="s">
        <v>5</v>
      </c>
      <c r="E87" s="52">
        <v>43621.2</v>
      </c>
    </row>
    <row r="88" spans="1:5" ht="42.75">
      <c r="A88" s="9" t="s">
        <v>35</v>
      </c>
      <c r="B88" s="6" t="e">
        <f>#REF!</f>
        <v>#REF!</v>
      </c>
      <c r="C88" s="26">
        <v>0</v>
      </c>
      <c r="D88" s="8"/>
      <c r="E88" s="7"/>
    </row>
    <row r="89" spans="1:5" ht="57.75" thickBot="1">
      <c r="A89" s="9" t="s">
        <v>36</v>
      </c>
      <c r="B89" s="6">
        <f>SUM(B90:B90)</f>
        <v>0</v>
      </c>
      <c r="C89" s="26">
        <f>SUM(C90:C93)</f>
        <v>233117.59</v>
      </c>
      <c r="D89" s="8"/>
      <c r="E89" s="7"/>
    </row>
    <row r="90" spans="1:5" s="50" customFormat="1" ht="15.75" outlineLevel="2" thickBot="1">
      <c r="A90" s="44" t="s">
        <v>171</v>
      </c>
      <c r="B90" s="44" t="s">
        <v>170</v>
      </c>
      <c r="C90" s="44">
        <v>741.56</v>
      </c>
      <c r="D90" s="52" t="s">
        <v>5</v>
      </c>
      <c r="E90" s="52">
        <v>43621.2</v>
      </c>
    </row>
    <row r="91" spans="1:5" s="50" customFormat="1" ht="15.75" outlineLevel="2" thickBot="1">
      <c r="A91" s="44" t="s">
        <v>168</v>
      </c>
      <c r="B91" s="44" t="s">
        <v>167</v>
      </c>
      <c r="C91" s="44">
        <v>741.56</v>
      </c>
      <c r="D91" s="52" t="s">
        <v>5</v>
      </c>
      <c r="E91" s="52">
        <v>43621.2</v>
      </c>
    </row>
    <row r="92" spans="1:5" s="50" customFormat="1" ht="15.75" outlineLevel="2" thickBot="1">
      <c r="A92" s="44" t="s">
        <v>133</v>
      </c>
      <c r="B92" s="44" t="s">
        <v>132</v>
      </c>
      <c r="C92" s="44">
        <v>123023.64</v>
      </c>
      <c r="D92" s="52" t="s">
        <v>5</v>
      </c>
      <c r="E92" s="52">
        <v>43625.4</v>
      </c>
    </row>
    <row r="93" spans="1:5" s="50" customFormat="1" ht="15.75" outlineLevel="2" thickBot="1">
      <c r="A93" s="44" t="s">
        <v>130</v>
      </c>
      <c r="B93" s="44" t="s">
        <v>130</v>
      </c>
      <c r="C93" s="44">
        <v>108610.83</v>
      </c>
      <c r="D93" s="52" t="s">
        <v>5</v>
      </c>
      <c r="E93" s="52">
        <v>43618.8</v>
      </c>
    </row>
    <row r="94" spans="1:5">
      <c r="A94" s="9" t="s">
        <v>37</v>
      </c>
      <c r="B94" s="6">
        <f>B95</f>
        <v>5644.0677966101694</v>
      </c>
      <c r="C94" s="26">
        <f>C95</f>
        <v>6660</v>
      </c>
      <c r="D94" s="8"/>
      <c r="E94" s="7"/>
    </row>
    <row r="95" spans="1:5" ht="30">
      <c r="A95" s="14" t="s">
        <v>9</v>
      </c>
      <c r="B95" s="10">
        <f>C95/1.18</f>
        <v>5644.0677966101694</v>
      </c>
      <c r="C95" s="28">
        <f>E95*5*12</f>
        <v>6660</v>
      </c>
      <c r="D95" s="15" t="s">
        <v>8</v>
      </c>
      <c r="E95" s="11">
        <v>111</v>
      </c>
    </row>
    <row r="96" spans="1:5">
      <c r="A96" s="5" t="s">
        <v>197</v>
      </c>
      <c r="B96" s="16" t="e">
        <f>B16+B19+B22+#REF!+B51+B80+B81+B82+B83+B84+B85+B88+B89+B94</f>
        <v>#REF!</v>
      </c>
      <c r="C96" s="26">
        <f>C16+C19+C22+C25+C32+C51+C80+C81+C82+C83+C84+C85+C88+C89</f>
        <v>1067564.28</v>
      </c>
      <c r="D96" s="17"/>
      <c r="E96" s="7"/>
    </row>
    <row r="97" spans="1:5">
      <c r="A97" s="5" t="s">
        <v>198</v>
      </c>
      <c r="B97" s="18"/>
      <c r="C97" s="26">
        <f>C96*1.18+C94</f>
        <v>1266385.8503999999</v>
      </c>
      <c r="D97" s="8"/>
      <c r="E97" s="7"/>
    </row>
    <row r="98" spans="1:5">
      <c r="A98" s="5" t="s">
        <v>199</v>
      </c>
      <c r="B98" s="18"/>
      <c r="C98" s="26">
        <f>C4+C6+C9-C97</f>
        <v>3039913.0663999999</v>
      </c>
      <c r="D98" s="8"/>
      <c r="E98" s="7"/>
    </row>
    <row r="99" spans="1:5" ht="28.5">
      <c r="A99" s="9" t="s">
        <v>201</v>
      </c>
      <c r="B99" s="18"/>
      <c r="C99" s="26">
        <f>C98+C8</f>
        <v>2986862.1563999997</v>
      </c>
      <c r="D99" s="51"/>
      <c r="E99" s="41"/>
    </row>
  </sheetData>
  <mergeCells count="4">
    <mergeCell ref="A1:E1"/>
    <mergeCell ref="A15:E15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4"/>
  <sheetViews>
    <sheetView workbookViewId="0">
      <selection activeCell="D138" sqref="D138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195</v>
      </c>
    </row>
    <row r="3" spans="1:5">
      <c r="A3" t="s">
        <v>194</v>
      </c>
    </row>
    <row r="4" spans="1:5" ht="15.75" thickBot="1"/>
    <row r="5" spans="1:5" ht="15.75" thickBot="1">
      <c r="A5" s="47"/>
      <c r="B5" s="47" t="s">
        <v>193</v>
      </c>
      <c r="C5" s="47" t="s">
        <v>192</v>
      </c>
      <c r="D5" s="47" t="s">
        <v>191</v>
      </c>
      <c r="E5" s="47" t="s">
        <v>190</v>
      </c>
    </row>
    <row r="6" spans="1:5" s="49" customFormat="1" ht="15.75" outlineLevel="2" thickBot="1">
      <c r="A6" s="48" t="s">
        <v>189</v>
      </c>
      <c r="B6" s="48" t="s">
        <v>189</v>
      </c>
      <c r="C6" s="48">
        <v>80215.8</v>
      </c>
      <c r="D6" s="48" t="s">
        <v>21</v>
      </c>
      <c r="E6" s="48">
        <v>1491</v>
      </c>
    </row>
    <row r="7" spans="1:5" ht="15.75" outlineLevel="1" thickBot="1">
      <c r="A7" s="46" t="s">
        <v>188</v>
      </c>
      <c r="B7" s="44"/>
      <c r="C7" s="44">
        <f>SUBTOTAL(9,C6:C6)</f>
        <v>80215.8</v>
      </c>
      <c r="D7" s="44"/>
      <c r="E7" s="44">
        <f>SUBTOTAL(9,E6:E6)</f>
        <v>1491</v>
      </c>
    </row>
    <row r="8" spans="1:5" s="49" customFormat="1" ht="15.75" outlineLevel="2" thickBot="1">
      <c r="A8" s="48" t="s">
        <v>187</v>
      </c>
      <c r="B8" s="48" t="s">
        <v>187</v>
      </c>
      <c r="C8" s="48">
        <v>76180.800000000003</v>
      </c>
      <c r="D8" s="48" t="s">
        <v>21</v>
      </c>
      <c r="E8" s="48">
        <v>1416</v>
      </c>
    </row>
    <row r="9" spans="1:5" ht="15.75" outlineLevel="1" thickBot="1">
      <c r="A9" s="45" t="s">
        <v>186</v>
      </c>
      <c r="B9" s="44"/>
      <c r="C9" s="44">
        <f>SUBTOTAL(9,C8:C8)</f>
        <v>76180.800000000003</v>
      </c>
      <c r="D9" s="44"/>
      <c r="E9" s="44">
        <f>SUBTOTAL(9,E8:E8)</f>
        <v>1416</v>
      </c>
    </row>
    <row r="10" spans="1:5" s="49" customFormat="1" ht="15.75" outlineLevel="2" thickBot="1">
      <c r="A10" s="48" t="s">
        <v>49</v>
      </c>
      <c r="B10" s="48" t="s">
        <v>49</v>
      </c>
      <c r="C10" s="48">
        <v>969.06</v>
      </c>
      <c r="D10" s="48" t="s">
        <v>50</v>
      </c>
      <c r="E10" s="48">
        <v>2</v>
      </c>
    </row>
    <row r="11" spans="1:5" ht="15.75" outlineLevel="1" thickBot="1">
      <c r="A11" s="45" t="s">
        <v>185</v>
      </c>
      <c r="B11" s="44"/>
      <c r="C11" s="44">
        <f>SUBTOTAL(9,C10:C10)</f>
        <v>969.06</v>
      </c>
      <c r="D11" s="44"/>
      <c r="E11" s="44">
        <f>SUBTOTAL(9,E10:E10)</f>
        <v>2</v>
      </c>
    </row>
    <row r="12" spans="1:5" s="49" customFormat="1" ht="15.75" outlineLevel="2" thickBot="1">
      <c r="A12" s="48" t="s">
        <v>184</v>
      </c>
      <c r="B12" s="48" t="s">
        <v>184</v>
      </c>
      <c r="C12" s="48">
        <v>3490.04</v>
      </c>
      <c r="D12" s="48" t="s">
        <v>5</v>
      </c>
      <c r="E12" s="48">
        <v>43625.4</v>
      </c>
    </row>
    <row r="13" spans="1:5" ht="15.75" outlineLevel="1" thickBot="1">
      <c r="A13" s="45" t="s">
        <v>183</v>
      </c>
      <c r="B13" s="44"/>
      <c r="C13" s="44">
        <f>SUBTOTAL(9,C12:C12)</f>
        <v>3490.04</v>
      </c>
      <c r="D13" s="44"/>
      <c r="E13" s="44">
        <f>SUBTOTAL(9,E12:E12)</f>
        <v>43625.4</v>
      </c>
    </row>
    <row r="14" spans="1:5" s="49" customFormat="1" ht="15.75" outlineLevel="2" thickBot="1">
      <c r="A14" s="48" t="s">
        <v>182</v>
      </c>
      <c r="B14" s="48" t="s">
        <v>181</v>
      </c>
      <c r="C14" s="48">
        <v>3925.91</v>
      </c>
      <c r="D14" s="48" t="s">
        <v>5</v>
      </c>
      <c r="E14" s="48">
        <v>43621.2</v>
      </c>
    </row>
    <row r="15" spans="1:5" ht="15.75" outlineLevel="1" thickBot="1">
      <c r="A15" s="45" t="s">
        <v>180</v>
      </c>
      <c r="B15" s="44"/>
      <c r="C15" s="44">
        <f>SUBTOTAL(9,C14:C14)</f>
        <v>3925.91</v>
      </c>
      <c r="D15" s="44"/>
      <c r="E15" s="44">
        <f>SUBTOTAL(9,E14:E14)</f>
        <v>43621.2</v>
      </c>
    </row>
    <row r="16" spans="1:5" s="49" customFormat="1" ht="15.75" outlineLevel="2" thickBot="1">
      <c r="A16" s="48" t="s">
        <v>27</v>
      </c>
      <c r="B16" s="48" t="s">
        <v>27</v>
      </c>
      <c r="C16" s="48">
        <v>4046.8</v>
      </c>
      <c r="D16" s="48" t="s">
        <v>28</v>
      </c>
      <c r="E16" s="48">
        <v>5</v>
      </c>
    </row>
    <row r="17" spans="1:5" ht="15.75" outlineLevel="1" thickBot="1">
      <c r="A17" s="45" t="s">
        <v>179</v>
      </c>
      <c r="B17" s="44"/>
      <c r="C17" s="44">
        <f>SUBTOTAL(9,C16:C16)</f>
        <v>4046.8</v>
      </c>
      <c r="D17" s="44"/>
      <c r="E17" s="44">
        <f>SUBTOTAL(9,E16:E16)</f>
        <v>5</v>
      </c>
    </row>
    <row r="18" spans="1:5" s="49" customFormat="1" ht="15.75" outlineLevel="2" thickBot="1">
      <c r="A18" s="48" t="s">
        <v>178</v>
      </c>
      <c r="B18" s="48" t="s">
        <v>178</v>
      </c>
      <c r="C18" s="48">
        <v>996.19</v>
      </c>
      <c r="D18" s="48" t="s">
        <v>6</v>
      </c>
      <c r="E18" s="48">
        <v>1</v>
      </c>
    </row>
    <row r="19" spans="1:5" ht="15.75" outlineLevel="1" thickBot="1">
      <c r="A19" s="45" t="s">
        <v>177</v>
      </c>
      <c r="B19" s="44"/>
      <c r="C19" s="44">
        <f>SUBTOTAL(9,C18:C18)</f>
        <v>996.19</v>
      </c>
      <c r="D19" s="44"/>
      <c r="E19" s="44">
        <f>SUBTOTAL(9,E18:E18)</f>
        <v>1</v>
      </c>
    </row>
    <row r="20" spans="1:5" s="49" customFormat="1" ht="15.75" outlineLevel="2" thickBot="1">
      <c r="A20" s="48" t="s">
        <v>176</v>
      </c>
      <c r="B20" s="48" t="s">
        <v>175</v>
      </c>
      <c r="C20" s="48">
        <v>862.4</v>
      </c>
      <c r="D20" s="48" t="s">
        <v>6</v>
      </c>
      <c r="E20" s="48">
        <v>4</v>
      </c>
    </row>
    <row r="21" spans="1:5" ht="15.75" outlineLevel="1" thickBot="1">
      <c r="A21" s="45" t="s">
        <v>174</v>
      </c>
      <c r="B21" s="44"/>
      <c r="C21" s="44">
        <f>SUBTOTAL(9,C20:C20)</f>
        <v>862.4</v>
      </c>
      <c r="D21" s="44"/>
      <c r="E21" s="44">
        <f>SUBTOTAL(9,E20:E20)</f>
        <v>4</v>
      </c>
    </row>
    <row r="22" spans="1:5" s="49" customFormat="1" ht="15.75" outlineLevel="2" thickBot="1">
      <c r="A22" s="48" t="s">
        <v>173</v>
      </c>
      <c r="B22" s="48" t="s">
        <v>173</v>
      </c>
      <c r="C22" s="48">
        <v>665.43</v>
      </c>
      <c r="D22" s="48" t="s">
        <v>6</v>
      </c>
      <c r="E22" s="48">
        <v>1</v>
      </c>
    </row>
    <row r="23" spans="1:5" ht="15.75" outlineLevel="1" thickBot="1">
      <c r="A23" s="45" t="s">
        <v>172</v>
      </c>
      <c r="B23" s="44"/>
      <c r="C23" s="44">
        <f>SUBTOTAL(9,C22:C22)</f>
        <v>665.43</v>
      </c>
      <c r="D23" s="44"/>
      <c r="E23" s="44">
        <f>SUBTOTAL(9,E22:E22)</f>
        <v>1</v>
      </c>
    </row>
    <row r="24" spans="1:5" s="49" customFormat="1" ht="15.75" outlineLevel="2" thickBot="1">
      <c r="A24" s="48" t="s">
        <v>171</v>
      </c>
      <c r="B24" s="48" t="s">
        <v>170</v>
      </c>
      <c r="C24" s="48">
        <v>741.56</v>
      </c>
      <c r="D24" s="48" t="s">
        <v>5</v>
      </c>
      <c r="E24" s="48">
        <v>43621.2</v>
      </c>
    </row>
    <row r="25" spans="1:5" ht="15.75" outlineLevel="1" thickBot="1">
      <c r="A25" s="45" t="s">
        <v>169</v>
      </c>
      <c r="B25" s="44"/>
      <c r="C25" s="44">
        <f>SUBTOTAL(9,C24:C24)</f>
        <v>741.56</v>
      </c>
      <c r="D25" s="44"/>
      <c r="E25" s="44">
        <f>SUBTOTAL(9,E24:E24)</f>
        <v>43621.2</v>
      </c>
    </row>
    <row r="26" spans="1:5" s="49" customFormat="1" ht="15.75" outlineLevel="2" thickBot="1">
      <c r="A26" s="48" t="s">
        <v>168</v>
      </c>
      <c r="B26" s="48" t="s">
        <v>167</v>
      </c>
      <c r="C26" s="48">
        <v>741.56</v>
      </c>
      <c r="D26" s="48" t="s">
        <v>5</v>
      </c>
      <c r="E26" s="48">
        <v>43621.2</v>
      </c>
    </row>
    <row r="27" spans="1:5" ht="15.75" outlineLevel="1" thickBot="1">
      <c r="A27" s="45" t="s">
        <v>166</v>
      </c>
      <c r="B27" s="44"/>
      <c r="C27" s="44">
        <f>SUBTOTAL(9,C26:C26)</f>
        <v>741.56</v>
      </c>
      <c r="D27" s="44"/>
      <c r="E27" s="44">
        <f>SUBTOTAL(9,E26:E26)</f>
        <v>43621.2</v>
      </c>
    </row>
    <row r="28" spans="1:5" s="49" customFormat="1" ht="15.75" outlineLevel="2" thickBot="1">
      <c r="A28" s="48" t="s">
        <v>165</v>
      </c>
      <c r="B28" s="48" t="s">
        <v>165</v>
      </c>
      <c r="C28" s="48">
        <v>1403.5</v>
      </c>
      <c r="D28" s="48" t="s">
        <v>7</v>
      </c>
      <c r="E28" s="48">
        <v>5</v>
      </c>
    </row>
    <row r="29" spans="1:5" ht="15.75" outlineLevel="1" thickBot="1">
      <c r="A29" s="45" t="s">
        <v>164</v>
      </c>
      <c r="B29" s="44"/>
      <c r="C29" s="44">
        <f>SUBTOTAL(9,C28:C28)</f>
        <v>1403.5</v>
      </c>
      <c r="D29" s="44"/>
      <c r="E29" s="44">
        <f>SUBTOTAL(9,E28:E28)</f>
        <v>5</v>
      </c>
    </row>
    <row r="30" spans="1:5" s="49" customFormat="1" ht="15.75" outlineLevel="2" thickBot="1">
      <c r="A30" s="48" t="s">
        <v>40</v>
      </c>
      <c r="B30" s="48" t="s">
        <v>40</v>
      </c>
      <c r="C30" s="48">
        <v>289.19</v>
      </c>
      <c r="D30" s="48" t="s">
        <v>6</v>
      </c>
      <c r="E30" s="48">
        <v>1</v>
      </c>
    </row>
    <row r="31" spans="1:5" ht="15.75" outlineLevel="1" thickBot="1">
      <c r="A31" s="45" t="s">
        <v>163</v>
      </c>
      <c r="B31" s="44"/>
      <c r="C31" s="44">
        <f>SUBTOTAL(9,C30:C30)</f>
        <v>289.19</v>
      </c>
      <c r="D31" s="44"/>
      <c r="E31" s="44">
        <f>SUBTOTAL(9,E30:E30)</f>
        <v>1</v>
      </c>
    </row>
    <row r="32" spans="1:5" s="49" customFormat="1" ht="15.75" outlineLevel="2" thickBot="1">
      <c r="A32" s="48" t="s">
        <v>162</v>
      </c>
      <c r="B32" s="48" t="s">
        <v>161</v>
      </c>
      <c r="C32" s="48">
        <v>4708.6499999999996</v>
      </c>
      <c r="D32" s="48" t="s">
        <v>51</v>
      </c>
      <c r="E32" s="48">
        <v>5</v>
      </c>
    </row>
    <row r="33" spans="1:5" ht="15.75" outlineLevel="1" thickBot="1">
      <c r="A33" s="45" t="s">
        <v>160</v>
      </c>
      <c r="B33" s="44"/>
      <c r="C33" s="44">
        <f>SUBTOTAL(9,C32:C32)</f>
        <v>4708.6499999999996</v>
      </c>
      <c r="D33" s="44"/>
      <c r="E33" s="44">
        <f>SUBTOTAL(9,E32:E32)</f>
        <v>5</v>
      </c>
    </row>
    <row r="34" spans="1:5" s="49" customFormat="1" ht="15.75" outlineLevel="2" thickBot="1">
      <c r="A34" s="48" t="s">
        <v>159</v>
      </c>
      <c r="B34" s="48" t="s">
        <v>158</v>
      </c>
      <c r="C34" s="48">
        <v>550.20000000000005</v>
      </c>
      <c r="D34" s="48" t="s">
        <v>6</v>
      </c>
      <c r="E34" s="48">
        <v>2</v>
      </c>
    </row>
    <row r="35" spans="1:5" ht="15.75" outlineLevel="1" thickBot="1">
      <c r="A35" s="45" t="s">
        <v>157</v>
      </c>
      <c r="B35" s="44"/>
      <c r="C35" s="44">
        <f>SUBTOTAL(9,C34:C34)</f>
        <v>550.20000000000005</v>
      </c>
      <c r="D35" s="44"/>
      <c r="E35" s="44">
        <f>SUBTOTAL(9,E34:E34)</f>
        <v>2</v>
      </c>
    </row>
    <row r="36" spans="1:5" s="49" customFormat="1" ht="15.75" outlineLevel="2" thickBot="1">
      <c r="A36" s="48" t="s">
        <v>14</v>
      </c>
      <c r="B36" s="48" t="s">
        <v>14</v>
      </c>
      <c r="C36" s="48">
        <v>379.3</v>
      </c>
      <c r="D36" s="48" t="s">
        <v>7</v>
      </c>
      <c r="E36" s="48">
        <v>1</v>
      </c>
    </row>
    <row r="37" spans="1:5" ht="15.75" outlineLevel="1" thickBot="1">
      <c r="A37" s="45" t="s">
        <v>156</v>
      </c>
      <c r="B37" s="44"/>
      <c r="C37" s="44">
        <f>SUBTOTAL(9,C36:C36)</f>
        <v>379.3</v>
      </c>
      <c r="D37" s="44"/>
      <c r="E37" s="44">
        <f>SUBTOTAL(9,E36:E36)</f>
        <v>1</v>
      </c>
    </row>
    <row r="38" spans="1:5" s="49" customFormat="1" ht="15.75" outlineLevel="2" thickBot="1">
      <c r="A38" s="48" t="s">
        <v>155</v>
      </c>
      <c r="B38" s="48" t="s">
        <v>155</v>
      </c>
      <c r="C38" s="48">
        <v>767.26</v>
      </c>
      <c r="D38" s="48" t="s">
        <v>6</v>
      </c>
      <c r="E38" s="48">
        <v>2</v>
      </c>
    </row>
    <row r="39" spans="1:5" ht="15.75" outlineLevel="1" thickBot="1">
      <c r="A39" s="45" t="s">
        <v>154</v>
      </c>
      <c r="B39" s="44"/>
      <c r="C39" s="44">
        <f>SUBTOTAL(9,C38:C38)</f>
        <v>767.26</v>
      </c>
      <c r="D39" s="44"/>
      <c r="E39" s="44">
        <f>SUBTOTAL(9,E38:E38)</f>
        <v>2</v>
      </c>
    </row>
    <row r="40" spans="1:5" s="49" customFormat="1" ht="15.75" outlineLevel="2" thickBot="1">
      <c r="A40" s="48" t="s">
        <v>153</v>
      </c>
      <c r="B40" s="48" t="s">
        <v>153</v>
      </c>
      <c r="C40" s="48">
        <v>1536.11</v>
      </c>
      <c r="D40" s="48" t="s">
        <v>6</v>
      </c>
      <c r="E40" s="48">
        <v>1</v>
      </c>
    </row>
    <row r="41" spans="1:5" ht="15.75" outlineLevel="1" thickBot="1">
      <c r="A41" s="45" t="s">
        <v>152</v>
      </c>
      <c r="B41" s="44"/>
      <c r="C41" s="44">
        <f>SUBTOTAL(9,C40:C40)</f>
        <v>1536.11</v>
      </c>
      <c r="D41" s="44"/>
      <c r="E41" s="44">
        <f>SUBTOTAL(9,E40:E40)</f>
        <v>1</v>
      </c>
    </row>
    <row r="42" spans="1:5" s="49" customFormat="1" ht="15.75" outlineLevel="2" thickBot="1">
      <c r="A42" s="48" t="s">
        <v>151</v>
      </c>
      <c r="B42" s="48" t="s">
        <v>151</v>
      </c>
      <c r="C42" s="48">
        <v>326.5</v>
      </c>
      <c r="D42" s="48" t="s">
        <v>6</v>
      </c>
      <c r="E42" s="48">
        <v>1</v>
      </c>
    </row>
    <row r="43" spans="1:5" ht="15.75" outlineLevel="1" thickBot="1">
      <c r="A43" s="45" t="s">
        <v>150</v>
      </c>
      <c r="B43" s="44"/>
      <c r="C43" s="44">
        <f>SUBTOTAL(9,C42:C42)</f>
        <v>326.5</v>
      </c>
      <c r="D43" s="44"/>
      <c r="E43" s="44">
        <f>SUBTOTAL(9,E42:E42)</f>
        <v>1</v>
      </c>
    </row>
    <row r="44" spans="1:5" s="49" customFormat="1" ht="15.75" outlineLevel="2" thickBot="1">
      <c r="A44" s="48" t="s">
        <v>52</v>
      </c>
      <c r="B44" s="48" t="s">
        <v>52</v>
      </c>
      <c r="C44" s="48">
        <v>2265.9699999999998</v>
      </c>
      <c r="D44" s="48" t="s">
        <v>6</v>
      </c>
      <c r="E44" s="48">
        <v>1</v>
      </c>
    </row>
    <row r="45" spans="1:5" ht="15.75" outlineLevel="1" thickBot="1">
      <c r="A45" s="45" t="s">
        <v>149</v>
      </c>
      <c r="B45" s="44"/>
      <c r="C45" s="44">
        <f>SUBTOTAL(9,C44:C44)</f>
        <v>2265.9699999999998</v>
      </c>
      <c r="D45" s="44"/>
      <c r="E45" s="44">
        <f>SUBTOTAL(9,E44:E44)</f>
        <v>1</v>
      </c>
    </row>
    <row r="46" spans="1:5" s="49" customFormat="1" ht="15.75" outlineLevel="2" thickBot="1">
      <c r="A46" s="48" t="s">
        <v>16</v>
      </c>
      <c r="B46" s="48" t="s">
        <v>16</v>
      </c>
      <c r="C46" s="48">
        <v>7471.98</v>
      </c>
      <c r="D46" s="48" t="s">
        <v>5</v>
      </c>
      <c r="E46" s="48">
        <v>11</v>
      </c>
    </row>
    <row r="47" spans="1:5" ht="15.75" outlineLevel="1" thickBot="1">
      <c r="A47" s="45" t="s">
        <v>15</v>
      </c>
      <c r="B47" s="44"/>
      <c r="C47" s="44">
        <f>SUBTOTAL(9,C46:C46)</f>
        <v>7471.98</v>
      </c>
      <c r="D47" s="44"/>
      <c r="E47" s="44">
        <f>SUBTOTAL(9,E46:E46)</f>
        <v>11</v>
      </c>
    </row>
    <row r="48" spans="1:5" s="49" customFormat="1" ht="15.75" outlineLevel="2" thickBot="1">
      <c r="A48" s="48" t="s">
        <v>148</v>
      </c>
      <c r="B48" s="48" t="s">
        <v>148</v>
      </c>
      <c r="C48" s="48">
        <v>3612.64</v>
      </c>
      <c r="D48" s="48" t="s">
        <v>7</v>
      </c>
      <c r="E48" s="48">
        <v>4</v>
      </c>
    </row>
    <row r="49" spans="1:5" ht="15.75" outlineLevel="1" thickBot="1">
      <c r="A49" s="45" t="s">
        <v>147</v>
      </c>
      <c r="B49" s="44"/>
      <c r="C49" s="44">
        <f>SUBTOTAL(9,C48:C48)</f>
        <v>3612.64</v>
      </c>
      <c r="D49" s="44"/>
      <c r="E49" s="44">
        <f>SUBTOTAL(9,E48:E48)</f>
        <v>4</v>
      </c>
    </row>
    <row r="50" spans="1:5" s="49" customFormat="1" ht="15.75" outlineLevel="2" thickBot="1">
      <c r="A50" s="48" t="s">
        <v>17</v>
      </c>
      <c r="B50" s="48" t="s">
        <v>17</v>
      </c>
      <c r="C50" s="48">
        <v>1030</v>
      </c>
      <c r="D50" s="48" t="s">
        <v>7</v>
      </c>
      <c r="E50" s="48">
        <v>1</v>
      </c>
    </row>
    <row r="51" spans="1:5" ht="15.75" outlineLevel="1" thickBot="1">
      <c r="A51" s="45" t="s">
        <v>146</v>
      </c>
      <c r="B51" s="44"/>
      <c r="C51" s="44">
        <f>SUBTOTAL(9,C50:C50)</f>
        <v>1030</v>
      </c>
      <c r="D51" s="44"/>
      <c r="E51" s="44">
        <f>SUBTOTAL(9,E50:E50)</f>
        <v>1</v>
      </c>
    </row>
    <row r="52" spans="1:5" s="49" customFormat="1" ht="15.75" outlineLevel="2" thickBot="1">
      <c r="A52" s="48" t="s">
        <v>53</v>
      </c>
      <c r="B52" s="48" t="s">
        <v>53</v>
      </c>
      <c r="C52" s="48">
        <v>2348.7600000000002</v>
      </c>
      <c r="D52" s="48" t="s">
        <v>7</v>
      </c>
      <c r="E52" s="48">
        <v>2</v>
      </c>
    </row>
    <row r="53" spans="1:5" ht="15.75" outlineLevel="1" thickBot="1">
      <c r="A53" s="45" t="s">
        <v>145</v>
      </c>
      <c r="B53" s="44"/>
      <c r="C53" s="44">
        <f>SUBTOTAL(9,C52:C52)</f>
        <v>2348.7600000000002</v>
      </c>
      <c r="D53" s="44"/>
      <c r="E53" s="44">
        <f>SUBTOTAL(9,E52:E52)</f>
        <v>2</v>
      </c>
    </row>
    <row r="54" spans="1:5" s="49" customFormat="1" ht="15.75" outlineLevel="2" thickBot="1">
      <c r="A54" s="48" t="s">
        <v>144</v>
      </c>
      <c r="B54" s="48" t="s">
        <v>144</v>
      </c>
      <c r="C54" s="48">
        <v>2098.11</v>
      </c>
      <c r="D54" s="48" t="s">
        <v>7</v>
      </c>
      <c r="E54" s="48">
        <v>3</v>
      </c>
    </row>
    <row r="55" spans="1:5" ht="15.75" outlineLevel="1" thickBot="1">
      <c r="A55" s="45" t="s">
        <v>143</v>
      </c>
      <c r="B55" s="44"/>
      <c r="C55" s="44">
        <f>SUBTOTAL(9,C54:C54)</f>
        <v>2098.11</v>
      </c>
      <c r="D55" s="44"/>
      <c r="E55" s="44">
        <f>SUBTOTAL(9,E54:E54)</f>
        <v>3</v>
      </c>
    </row>
    <row r="56" spans="1:5" s="49" customFormat="1" ht="15.75" outlineLevel="2" thickBot="1">
      <c r="A56" s="48" t="s">
        <v>54</v>
      </c>
      <c r="B56" s="48" t="s">
        <v>55</v>
      </c>
      <c r="C56" s="48">
        <v>1528.46</v>
      </c>
      <c r="D56" s="48" t="s">
        <v>7</v>
      </c>
      <c r="E56" s="48">
        <v>2</v>
      </c>
    </row>
    <row r="57" spans="1:5" ht="15.75" outlineLevel="1" thickBot="1">
      <c r="A57" s="45" t="s">
        <v>142</v>
      </c>
      <c r="B57" s="44"/>
      <c r="C57" s="44">
        <f>SUBTOTAL(9,C56:C56)</f>
        <v>1528.46</v>
      </c>
      <c r="D57" s="44"/>
      <c r="E57" s="44">
        <f>SUBTOTAL(9,E56:E56)</f>
        <v>2</v>
      </c>
    </row>
    <row r="58" spans="1:5" s="49" customFormat="1" ht="15.75" outlineLevel="2" thickBot="1">
      <c r="A58" s="48" t="s">
        <v>141</v>
      </c>
      <c r="B58" s="48" t="s">
        <v>141</v>
      </c>
      <c r="C58" s="48">
        <v>20632.830000000002</v>
      </c>
      <c r="D58" s="48" t="s">
        <v>5</v>
      </c>
      <c r="E58" s="48">
        <v>43621.2</v>
      </c>
    </row>
    <row r="59" spans="1:5" ht="15.75" outlineLevel="1" thickBot="1">
      <c r="A59" s="45" t="s">
        <v>140</v>
      </c>
      <c r="B59" s="44"/>
      <c r="C59" s="44">
        <f>SUBTOTAL(9,C58:C58)</f>
        <v>20632.830000000002</v>
      </c>
      <c r="D59" s="44"/>
      <c r="E59" s="44">
        <f>SUBTOTAL(9,E58:E58)</f>
        <v>43621.2</v>
      </c>
    </row>
    <row r="60" spans="1:5" s="49" customFormat="1" ht="15.75" outlineLevel="2" thickBot="1">
      <c r="A60" s="48" t="s">
        <v>139</v>
      </c>
      <c r="B60" s="48" t="s">
        <v>139</v>
      </c>
      <c r="C60" s="48">
        <v>29662.42</v>
      </c>
      <c r="D60" s="48" t="s">
        <v>5</v>
      </c>
      <c r="E60" s="48">
        <v>43621.2</v>
      </c>
    </row>
    <row r="61" spans="1:5" ht="15.75" outlineLevel="1" thickBot="1">
      <c r="A61" s="45" t="s">
        <v>138</v>
      </c>
      <c r="B61" s="44"/>
      <c r="C61" s="44">
        <f>SUBTOTAL(9,C60:C60)</f>
        <v>29662.42</v>
      </c>
      <c r="D61" s="44"/>
      <c r="E61" s="44">
        <f>SUBTOTAL(9,E60:E60)</f>
        <v>43621.2</v>
      </c>
    </row>
    <row r="62" spans="1:5" s="49" customFormat="1" ht="15.75" outlineLevel="2" thickBot="1">
      <c r="A62" s="48" t="s">
        <v>137</v>
      </c>
      <c r="B62" s="48" t="s">
        <v>137</v>
      </c>
      <c r="C62" s="48">
        <v>54095.519999999997</v>
      </c>
      <c r="D62" s="48" t="s">
        <v>5</v>
      </c>
      <c r="E62" s="48">
        <v>43625.4</v>
      </c>
    </row>
    <row r="63" spans="1:5" ht="15.75" outlineLevel="1" thickBot="1">
      <c r="A63" s="45" t="s">
        <v>136</v>
      </c>
      <c r="B63" s="44"/>
      <c r="C63" s="44">
        <f>SUBTOTAL(9,C62:C62)</f>
        <v>54095.519999999997</v>
      </c>
      <c r="D63" s="44"/>
      <c r="E63" s="44">
        <f>SUBTOTAL(9,E62:E62)</f>
        <v>43625.4</v>
      </c>
    </row>
    <row r="64" spans="1:5" s="49" customFormat="1" ht="15.75" outlineLevel="2" thickBot="1">
      <c r="A64" s="48" t="s">
        <v>135</v>
      </c>
      <c r="B64" s="48" t="s">
        <v>135</v>
      </c>
      <c r="C64" s="48">
        <v>70662.45</v>
      </c>
      <c r="D64" s="48" t="s">
        <v>5</v>
      </c>
      <c r="E64" s="48">
        <v>43618.8</v>
      </c>
    </row>
    <row r="65" spans="1:5" ht="15.75" outlineLevel="1" thickBot="1">
      <c r="A65" s="45" t="s">
        <v>134</v>
      </c>
      <c r="B65" s="44"/>
      <c r="C65" s="44">
        <f>SUBTOTAL(9,C64:C64)</f>
        <v>70662.45</v>
      </c>
      <c r="D65" s="44"/>
      <c r="E65" s="44">
        <f>SUBTOTAL(9,E64:E64)</f>
        <v>43618.8</v>
      </c>
    </row>
    <row r="66" spans="1:5" s="49" customFormat="1" ht="15.75" outlineLevel="2" thickBot="1">
      <c r="A66" s="48" t="s">
        <v>133</v>
      </c>
      <c r="B66" s="48" t="s">
        <v>132</v>
      </c>
      <c r="C66" s="48">
        <v>123023.64</v>
      </c>
      <c r="D66" s="48" t="s">
        <v>5</v>
      </c>
      <c r="E66" s="48">
        <v>43625.4</v>
      </c>
    </row>
    <row r="67" spans="1:5" ht="15.75" outlineLevel="1" thickBot="1">
      <c r="A67" s="45" t="s">
        <v>131</v>
      </c>
      <c r="B67" s="44"/>
      <c r="C67" s="44">
        <f>SUBTOTAL(9,C66:C66)</f>
        <v>123023.64</v>
      </c>
      <c r="D67" s="44"/>
      <c r="E67" s="44">
        <f>SUBTOTAL(9,E66:E66)</f>
        <v>43625.4</v>
      </c>
    </row>
    <row r="68" spans="1:5" s="49" customFormat="1" ht="15.75" outlineLevel="2" thickBot="1">
      <c r="A68" s="48" t="s">
        <v>130</v>
      </c>
      <c r="B68" s="48" t="s">
        <v>130</v>
      </c>
      <c r="C68" s="48">
        <v>108610.83</v>
      </c>
      <c r="D68" s="48" t="s">
        <v>5</v>
      </c>
      <c r="E68" s="48">
        <v>43618.8</v>
      </c>
    </row>
    <row r="69" spans="1:5" ht="15.75" outlineLevel="1" thickBot="1">
      <c r="A69" s="45" t="s">
        <v>129</v>
      </c>
      <c r="B69" s="44"/>
      <c r="C69" s="44">
        <f>SUBTOTAL(9,C68:C68)</f>
        <v>108610.83</v>
      </c>
      <c r="D69" s="44"/>
      <c r="E69" s="44">
        <f>SUBTOTAL(9,E68:E68)</f>
        <v>43618.8</v>
      </c>
    </row>
    <row r="70" spans="1:5" s="49" customFormat="1" ht="15.75" outlineLevel="2" thickBot="1">
      <c r="A70" s="48" t="s">
        <v>128</v>
      </c>
      <c r="B70" s="48" t="s">
        <v>127</v>
      </c>
      <c r="C70" s="48">
        <v>166632.98000000001</v>
      </c>
      <c r="D70" s="48" t="s">
        <v>5</v>
      </c>
      <c r="E70" s="48">
        <v>43621.2</v>
      </c>
    </row>
    <row r="71" spans="1:5" ht="15.75" outlineLevel="1" thickBot="1">
      <c r="A71" s="45" t="s">
        <v>126</v>
      </c>
      <c r="B71" s="44"/>
      <c r="C71" s="44">
        <f>SUBTOTAL(9,C70:C70)</f>
        <v>166632.98000000001</v>
      </c>
      <c r="D71" s="44"/>
      <c r="E71" s="44">
        <f>SUBTOTAL(9,E70:E70)</f>
        <v>43621.2</v>
      </c>
    </row>
    <row r="72" spans="1:5" s="49" customFormat="1" ht="15.75" outlineLevel="2" thickBot="1">
      <c r="A72" s="48" t="s">
        <v>125</v>
      </c>
      <c r="B72" s="48" t="s">
        <v>124</v>
      </c>
      <c r="C72" s="48">
        <v>155291.47</v>
      </c>
      <c r="D72" s="48" t="s">
        <v>5</v>
      </c>
      <c r="E72" s="48">
        <v>43621.2</v>
      </c>
    </row>
    <row r="73" spans="1:5" ht="15.75" outlineLevel="1" thickBot="1">
      <c r="A73" s="45" t="s">
        <v>123</v>
      </c>
      <c r="B73" s="44"/>
      <c r="C73" s="44">
        <f>SUBTOTAL(9,C72:C72)</f>
        <v>155291.47</v>
      </c>
      <c r="D73" s="44"/>
      <c r="E73" s="44">
        <f>SUBTOTAL(9,E72:E72)</f>
        <v>43621.2</v>
      </c>
    </row>
    <row r="74" spans="1:5" s="49" customFormat="1" ht="15.75" outlineLevel="2" thickBot="1">
      <c r="A74" s="48" t="s">
        <v>122</v>
      </c>
      <c r="B74" s="48" t="s">
        <v>122</v>
      </c>
      <c r="C74" s="48">
        <v>2509.34</v>
      </c>
      <c r="D74" s="48" t="s">
        <v>6</v>
      </c>
      <c r="E74" s="48">
        <v>1</v>
      </c>
    </row>
    <row r="75" spans="1:5" ht="15.75" outlineLevel="1" thickBot="1">
      <c r="A75" s="45" t="s">
        <v>121</v>
      </c>
      <c r="B75" s="44"/>
      <c r="C75" s="44">
        <f>SUBTOTAL(9,C74:C74)</f>
        <v>2509.34</v>
      </c>
      <c r="D75" s="44"/>
      <c r="E75" s="44">
        <f>SUBTOTAL(9,E74:E74)</f>
        <v>1</v>
      </c>
    </row>
    <row r="76" spans="1:5" s="49" customFormat="1" ht="15.75" outlineLevel="2" thickBot="1">
      <c r="A76" s="48" t="s">
        <v>120</v>
      </c>
      <c r="B76" s="48" t="s">
        <v>120</v>
      </c>
      <c r="C76" s="48">
        <v>841.2</v>
      </c>
      <c r="D76" s="48" t="s">
        <v>6</v>
      </c>
      <c r="E76" s="48">
        <v>2</v>
      </c>
    </row>
    <row r="77" spans="1:5" ht="15.75" outlineLevel="1" thickBot="1">
      <c r="A77" s="45" t="s">
        <v>119</v>
      </c>
      <c r="B77" s="44"/>
      <c r="C77" s="44">
        <f>SUBTOTAL(9,C76:C76)</f>
        <v>841.2</v>
      </c>
      <c r="D77" s="44"/>
      <c r="E77" s="44">
        <f>SUBTOTAL(9,E76:E76)</f>
        <v>2</v>
      </c>
    </row>
    <row r="78" spans="1:5" s="49" customFormat="1" ht="15.75" outlineLevel="2" thickBot="1">
      <c r="A78" s="48" t="s">
        <v>118</v>
      </c>
      <c r="B78" s="48" t="s">
        <v>118</v>
      </c>
      <c r="C78" s="48">
        <v>3315.54</v>
      </c>
      <c r="D78" s="48" t="s">
        <v>5</v>
      </c>
      <c r="E78" s="48">
        <v>43625.4</v>
      </c>
    </row>
    <row r="79" spans="1:5" ht="15.75" outlineLevel="1" thickBot="1">
      <c r="A79" s="45" t="s">
        <v>117</v>
      </c>
      <c r="B79" s="44"/>
      <c r="C79" s="44">
        <f>SUBTOTAL(9,C78:C78)</f>
        <v>3315.54</v>
      </c>
      <c r="D79" s="44"/>
      <c r="E79" s="44">
        <f>SUBTOTAL(9,E78:E78)</f>
        <v>43625.4</v>
      </c>
    </row>
    <row r="80" spans="1:5" s="49" customFormat="1" ht="15.75" outlineLevel="2" thickBot="1">
      <c r="A80" s="48" t="s">
        <v>116</v>
      </c>
      <c r="B80" s="48" t="s">
        <v>115</v>
      </c>
      <c r="C80" s="48">
        <v>3489.7</v>
      </c>
      <c r="D80" s="48" t="s">
        <v>5</v>
      </c>
      <c r="E80" s="48">
        <v>43621.2</v>
      </c>
    </row>
    <row r="81" spans="1:5" ht="15.75" outlineLevel="1" thickBot="1">
      <c r="A81" s="45" t="s">
        <v>114</v>
      </c>
      <c r="B81" s="44"/>
      <c r="C81" s="44">
        <f>SUBTOTAL(9,C80:C80)</f>
        <v>3489.7</v>
      </c>
      <c r="D81" s="44"/>
      <c r="E81" s="44">
        <f>SUBTOTAL(9,E80:E80)</f>
        <v>43621.2</v>
      </c>
    </row>
    <row r="82" spans="1:5" s="49" customFormat="1" ht="15.75" outlineLevel="2" thickBot="1">
      <c r="A82" s="48" t="s">
        <v>23</v>
      </c>
      <c r="B82" s="48" t="s">
        <v>24</v>
      </c>
      <c r="C82" s="48">
        <v>25302.74</v>
      </c>
      <c r="D82" s="48" t="s">
        <v>5</v>
      </c>
      <c r="E82" s="48">
        <v>43625.4</v>
      </c>
    </row>
    <row r="83" spans="1:5" ht="15.75" outlineLevel="1" thickBot="1">
      <c r="A83" s="45" t="s">
        <v>113</v>
      </c>
      <c r="B83" s="44"/>
      <c r="C83" s="44">
        <f>SUBTOTAL(9,C82:C82)</f>
        <v>25302.74</v>
      </c>
      <c r="D83" s="44"/>
      <c r="E83" s="44">
        <f>SUBTOTAL(9,E82:E82)</f>
        <v>43625.4</v>
      </c>
    </row>
    <row r="84" spans="1:5" s="49" customFormat="1" ht="15.75" outlineLevel="2" thickBot="1">
      <c r="A84" s="48" t="s">
        <v>112</v>
      </c>
      <c r="B84" s="48" t="s">
        <v>111</v>
      </c>
      <c r="C84" s="48">
        <v>17012.27</v>
      </c>
      <c r="D84" s="48" t="s">
        <v>5</v>
      </c>
      <c r="E84" s="48">
        <v>43621.2</v>
      </c>
    </row>
    <row r="85" spans="1:5" ht="15.75" outlineLevel="1" thickBot="1">
      <c r="A85" s="45" t="s">
        <v>110</v>
      </c>
      <c r="B85" s="44"/>
      <c r="C85" s="44">
        <f>SUBTOTAL(9,C84:C84)</f>
        <v>17012.27</v>
      </c>
      <c r="D85" s="44"/>
      <c r="E85" s="44">
        <f>SUBTOTAL(9,E84:E84)</f>
        <v>43621.2</v>
      </c>
    </row>
    <row r="86" spans="1:5" s="49" customFormat="1" ht="15.75" outlineLevel="2" thickBot="1">
      <c r="A86" s="48" t="s">
        <v>56</v>
      </c>
      <c r="B86" s="48" t="s">
        <v>56</v>
      </c>
      <c r="C86" s="48">
        <v>1676.26</v>
      </c>
      <c r="D86" s="48" t="s">
        <v>6</v>
      </c>
      <c r="E86" s="48">
        <v>2</v>
      </c>
    </row>
    <row r="87" spans="1:5" ht="15.75" outlineLevel="1" thickBot="1">
      <c r="A87" s="45" t="s">
        <v>109</v>
      </c>
      <c r="B87" s="44"/>
      <c r="C87" s="44">
        <f>SUBTOTAL(9,C86:C86)</f>
        <v>1676.26</v>
      </c>
      <c r="D87" s="44"/>
      <c r="E87" s="44">
        <f>SUBTOTAL(9,E86:E86)</f>
        <v>2</v>
      </c>
    </row>
    <row r="88" spans="1:5" s="49" customFormat="1" ht="15.75" outlineLevel="2" thickBot="1">
      <c r="A88" s="48" t="s">
        <v>108</v>
      </c>
      <c r="B88" s="48" t="s">
        <v>108</v>
      </c>
      <c r="C88" s="48">
        <v>684.75</v>
      </c>
      <c r="D88" s="48" t="s">
        <v>6</v>
      </c>
      <c r="E88" s="48">
        <v>1</v>
      </c>
    </row>
    <row r="89" spans="1:5" ht="15.75" outlineLevel="1" thickBot="1">
      <c r="A89" s="45" t="s">
        <v>107</v>
      </c>
      <c r="B89" s="44"/>
      <c r="C89" s="44">
        <f>SUBTOTAL(9,C88:C88)</f>
        <v>684.75</v>
      </c>
      <c r="D89" s="44"/>
      <c r="E89" s="44">
        <f>SUBTOTAL(9,E88:E88)</f>
        <v>1</v>
      </c>
    </row>
    <row r="90" spans="1:5" s="49" customFormat="1" ht="15.75" outlineLevel="2" thickBot="1">
      <c r="A90" s="48" t="s">
        <v>106</v>
      </c>
      <c r="B90" s="48" t="s">
        <v>106</v>
      </c>
      <c r="C90" s="48">
        <v>1974.28</v>
      </c>
      <c r="D90" s="48" t="s">
        <v>6</v>
      </c>
      <c r="E90" s="48">
        <v>2</v>
      </c>
    </row>
    <row r="91" spans="1:5" ht="15.75" outlineLevel="1" thickBot="1">
      <c r="A91" s="45" t="s">
        <v>105</v>
      </c>
      <c r="B91" s="44"/>
      <c r="C91" s="44">
        <f>SUBTOTAL(9,C90:C90)</f>
        <v>1974.28</v>
      </c>
      <c r="D91" s="44"/>
      <c r="E91" s="44">
        <f>SUBTOTAL(9,E90:E90)</f>
        <v>2</v>
      </c>
    </row>
    <row r="92" spans="1:5" s="49" customFormat="1" ht="15.75" outlineLevel="2" thickBot="1">
      <c r="A92" s="48" t="s">
        <v>104</v>
      </c>
      <c r="B92" s="48" t="s">
        <v>104</v>
      </c>
      <c r="C92" s="48">
        <v>990.73</v>
      </c>
      <c r="D92" s="48" t="s">
        <v>6</v>
      </c>
      <c r="E92" s="48">
        <v>1</v>
      </c>
    </row>
    <row r="93" spans="1:5" ht="15.75" outlineLevel="1" thickBot="1">
      <c r="A93" s="45" t="s">
        <v>103</v>
      </c>
      <c r="B93" s="44"/>
      <c r="C93" s="44">
        <f>SUBTOTAL(9,C92:C92)</f>
        <v>990.73</v>
      </c>
      <c r="D93" s="44"/>
      <c r="E93" s="44">
        <f>SUBTOTAL(9,E92:E92)</f>
        <v>1</v>
      </c>
    </row>
    <row r="94" spans="1:5" s="49" customFormat="1" ht="15.75" outlineLevel="2" thickBot="1">
      <c r="A94" s="48" t="s">
        <v>57</v>
      </c>
      <c r="B94" s="48" t="s">
        <v>57</v>
      </c>
      <c r="C94" s="48">
        <v>695.44</v>
      </c>
      <c r="D94" s="48" t="s">
        <v>6</v>
      </c>
      <c r="E94" s="48">
        <v>8</v>
      </c>
    </row>
    <row r="95" spans="1:5" ht="15.75" outlineLevel="1" thickBot="1">
      <c r="A95" s="45" t="s">
        <v>102</v>
      </c>
      <c r="B95" s="44"/>
      <c r="C95" s="44">
        <f>SUBTOTAL(9,C94:C94)</f>
        <v>695.44</v>
      </c>
      <c r="D95" s="44"/>
      <c r="E95" s="44">
        <f>SUBTOTAL(9,E94:E94)</f>
        <v>8</v>
      </c>
    </row>
    <row r="96" spans="1:5" s="49" customFormat="1" ht="15.75" outlineLevel="2" thickBot="1">
      <c r="A96" s="48" t="s">
        <v>101</v>
      </c>
      <c r="B96" s="48" t="s">
        <v>101</v>
      </c>
      <c r="C96" s="48">
        <v>1685.28</v>
      </c>
      <c r="D96" s="48" t="s">
        <v>6</v>
      </c>
      <c r="E96" s="48">
        <v>1</v>
      </c>
    </row>
    <row r="97" spans="1:5" ht="15.75" outlineLevel="1" thickBot="1">
      <c r="A97" s="45" t="s">
        <v>100</v>
      </c>
      <c r="B97" s="44"/>
      <c r="C97" s="44">
        <f>SUBTOTAL(9,C96:C96)</f>
        <v>1685.28</v>
      </c>
      <c r="D97" s="44"/>
      <c r="E97" s="44">
        <f>SUBTOTAL(9,E96:E96)</f>
        <v>1</v>
      </c>
    </row>
    <row r="98" spans="1:5" s="49" customFormat="1" ht="15.75" outlineLevel="2" thickBot="1">
      <c r="A98" s="48" t="s">
        <v>99</v>
      </c>
      <c r="B98" s="48" t="s">
        <v>99</v>
      </c>
      <c r="C98" s="48">
        <v>9360.0400000000009</v>
      </c>
      <c r="D98" s="48" t="s">
        <v>5</v>
      </c>
      <c r="E98" s="48">
        <v>1.96</v>
      </c>
    </row>
    <row r="99" spans="1:5" ht="15.75" outlineLevel="1" thickBot="1">
      <c r="A99" s="45" t="s">
        <v>98</v>
      </c>
      <c r="B99" s="44"/>
      <c r="C99" s="44">
        <f>SUBTOTAL(9,C98:C98)</f>
        <v>9360.0400000000009</v>
      </c>
      <c r="D99" s="44"/>
      <c r="E99" s="44">
        <f>SUBTOTAL(9,E98:E98)</f>
        <v>1.96</v>
      </c>
    </row>
    <row r="100" spans="1:5" s="49" customFormat="1" ht="15.75" outlineLevel="2" thickBot="1">
      <c r="A100" s="48" t="s">
        <v>97</v>
      </c>
      <c r="B100" s="48" t="s">
        <v>97</v>
      </c>
      <c r="C100" s="48">
        <v>625.35</v>
      </c>
      <c r="D100" s="48" t="s">
        <v>6</v>
      </c>
      <c r="E100" s="48">
        <v>5</v>
      </c>
    </row>
    <row r="101" spans="1:5" ht="15.75" outlineLevel="1" thickBot="1">
      <c r="A101" s="45" t="s">
        <v>96</v>
      </c>
      <c r="B101" s="44"/>
      <c r="C101" s="44">
        <f>SUBTOTAL(9,C100:C100)</f>
        <v>625.35</v>
      </c>
      <c r="D101" s="44"/>
      <c r="E101" s="44">
        <f>SUBTOTAL(9,E100:E100)</f>
        <v>5</v>
      </c>
    </row>
    <row r="102" spans="1:5" s="49" customFormat="1" ht="15.75" outlineLevel="2" thickBot="1">
      <c r="A102" s="48" t="s">
        <v>95</v>
      </c>
      <c r="B102" s="48" t="s">
        <v>95</v>
      </c>
      <c r="C102" s="48">
        <v>4931.8599999999997</v>
      </c>
      <c r="D102" s="48" t="s">
        <v>6</v>
      </c>
      <c r="E102" s="48">
        <v>1</v>
      </c>
    </row>
    <row r="103" spans="1:5" ht="15.75" outlineLevel="1" thickBot="1">
      <c r="A103" s="45" t="s">
        <v>94</v>
      </c>
      <c r="B103" s="44"/>
      <c r="C103" s="44">
        <f>SUBTOTAL(9,C102:C102)</f>
        <v>4931.8599999999997</v>
      </c>
      <c r="D103" s="44"/>
      <c r="E103" s="44">
        <f>SUBTOTAL(9,E102:E102)</f>
        <v>1</v>
      </c>
    </row>
    <row r="104" spans="1:5" s="49" customFormat="1" ht="15.75" outlineLevel="2" thickBot="1">
      <c r="A104" s="48" t="s">
        <v>93</v>
      </c>
      <c r="B104" s="48" t="s">
        <v>92</v>
      </c>
      <c r="C104" s="48">
        <v>2664.9</v>
      </c>
      <c r="D104" s="48" t="s">
        <v>5</v>
      </c>
      <c r="E104" s="48">
        <v>1.7</v>
      </c>
    </row>
    <row r="105" spans="1:5" ht="15.75" outlineLevel="1" thickBot="1">
      <c r="A105" s="45" t="s">
        <v>91</v>
      </c>
      <c r="B105" s="44"/>
      <c r="C105" s="44">
        <f>SUBTOTAL(9,C104:C104)</f>
        <v>2664.9</v>
      </c>
      <c r="D105" s="44"/>
      <c r="E105" s="44">
        <f>SUBTOTAL(9,E104:E104)</f>
        <v>1.7</v>
      </c>
    </row>
    <row r="106" spans="1:5" s="49" customFormat="1" ht="15.75" outlineLevel="2" thickBot="1">
      <c r="A106" s="48" t="s">
        <v>90</v>
      </c>
      <c r="B106" s="48" t="s">
        <v>90</v>
      </c>
      <c r="C106" s="48">
        <v>1456.55</v>
      </c>
      <c r="D106" s="48" t="s">
        <v>6</v>
      </c>
      <c r="E106" s="48">
        <v>0.5</v>
      </c>
    </row>
    <row r="107" spans="1:5" ht="15.75" outlineLevel="1" thickBot="1">
      <c r="A107" s="45" t="s">
        <v>89</v>
      </c>
      <c r="B107" s="44"/>
      <c r="C107" s="44">
        <f>SUBTOTAL(9,C106:C106)</f>
        <v>1456.55</v>
      </c>
      <c r="D107" s="44"/>
      <c r="E107" s="44">
        <f>SUBTOTAL(9,E106:E106)</f>
        <v>0.5</v>
      </c>
    </row>
    <row r="108" spans="1:5" s="49" customFormat="1" ht="15.75" outlineLevel="2" thickBot="1">
      <c r="A108" s="48" t="s">
        <v>62</v>
      </c>
      <c r="B108" s="48" t="s">
        <v>63</v>
      </c>
      <c r="C108" s="48">
        <v>887.24</v>
      </c>
      <c r="D108" s="48" t="s">
        <v>41</v>
      </c>
      <c r="E108" s="48">
        <v>1</v>
      </c>
    </row>
    <row r="109" spans="1:5" ht="15.75" outlineLevel="1" thickBot="1">
      <c r="A109" s="45" t="s">
        <v>88</v>
      </c>
      <c r="B109" s="44"/>
      <c r="C109" s="44">
        <f>SUBTOTAL(9,C108:C108)</f>
        <v>887.24</v>
      </c>
      <c r="D109" s="44"/>
      <c r="E109" s="44">
        <f>SUBTOTAL(9,E108:E108)</f>
        <v>1</v>
      </c>
    </row>
    <row r="110" spans="1:5" s="49" customFormat="1" ht="15.75" outlineLevel="2" thickBot="1">
      <c r="A110" s="48" t="s">
        <v>42</v>
      </c>
      <c r="B110" s="48" t="s">
        <v>42</v>
      </c>
      <c r="C110" s="48">
        <v>2971.54</v>
      </c>
      <c r="D110" s="48" t="s">
        <v>43</v>
      </c>
      <c r="E110" s="48">
        <v>11</v>
      </c>
    </row>
    <row r="111" spans="1:5" ht="15.75" outlineLevel="1" thickBot="1">
      <c r="A111" s="45" t="s">
        <v>87</v>
      </c>
      <c r="B111" s="44"/>
      <c r="C111" s="44">
        <f>SUBTOTAL(9,C110:C110)</f>
        <v>2971.54</v>
      </c>
      <c r="D111" s="44"/>
      <c r="E111" s="44">
        <f>SUBTOTAL(9,E110:E110)</f>
        <v>11</v>
      </c>
    </row>
    <row r="112" spans="1:5" s="49" customFormat="1" ht="15.75" outlineLevel="2" thickBot="1">
      <c r="A112" s="48" t="s">
        <v>58</v>
      </c>
      <c r="B112" s="48" t="s">
        <v>58</v>
      </c>
      <c r="C112" s="48">
        <v>464.64</v>
      </c>
      <c r="D112" s="48" t="s">
        <v>6</v>
      </c>
      <c r="E112" s="48">
        <v>3</v>
      </c>
    </row>
    <row r="113" spans="1:5" ht="15.75" outlineLevel="1" thickBot="1">
      <c r="A113" s="45" t="s">
        <v>86</v>
      </c>
      <c r="B113" s="44"/>
      <c r="C113" s="44">
        <f>SUBTOTAL(9,C112:C112)</f>
        <v>464.64</v>
      </c>
      <c r="D113" s="44"/>
      <c r="E113" s="44">
        <f>SUBTOTAL(9,E112:E112)</f>
        <v>3</v>
      </c>
    </row>
    <row r="114" spans="1:5" s="49" customFormat="1" ht="15.75" outlineLevel="2" thickBot="1">
      <c r="A114" s="48" t="s">
        <v>85</v>
      </c>
      <c r="B114" s="48" t="s">
        <v>85</v>
      </c>
      <c r="C114" s="48">
        <v>932.54</v>
      </c>
      <c r="D114" s="48" t="s">
        <v>84</v>
      </c>
      <c r="E114" s="48">
        <v>1</v>
      </c>
    </row>
    <row r="115" spans="1:5" ht="15.75" outlineLevel="1" thickBot="1">
      <c r="A115" s="45" t="s">
        <v>83</v>
      </c>
      <c r="B115" s="44"/>
      <c r="C115" s="44">
        <f>SUBTOTAL(9,C114:C114)</f>
        <v>932.54</v>
      </c>
      <c r="D115" s="44"/>
      <c r="E115" s="44">
        <f>SUBTOTAL(9,E114:E114)</f>
        <v>1</v>
      </c>
    </row>
    <row r="116" spans="1:5" s="49" customFormat="1" ht="15.75" outlineLevel="2" thickBot="1">
      <c r="A116" s="48" t="s">
        <v>59</v>
      </c>
      <c r="B116" s="48" t="s">
        <v>59</v>
      </c>
      <c r="C116" s="48">
        <v>4985.25</v>
      </c>
      <c r="D116" s="48" t="s">
        <v>7</v>
      </c>
      <c r="E116" s="48">
        <v>25</v>
      </c>
    </row>
    <row r="117" spans="1:5" ht="15.75" outlineLevel="1" thickBot="1">
      <c r="A117" s="45" t="s">
        <v>82</v>
      </c>
      <c r="B117" s="44"/>
      <c r="C117" s="44">
        <f>SUBTOTAL(9,C116:C116)</f>
        <v>4985.25</v>
      </c>
      <c r="D117" s="44"/>
      <c r="E117" s="44">
        <f>SUBTOTAL(9,E116:E116)</f>
        <v>25</v>
      </c>
    </row>
    <row r="118" spans="1:5" s="49" customFormat="1" ht="15.75" outlineLevel="2" thickBot="1">
      <c r="A118" s="48" t="s">
        <v>81</v>
      </c>
      <c r="B118" s="48" t="s">
        <v>81</v>
      </c>
      <c r="C118" s="48">
        <v>3642.73</v>
      </c>
      <c r="D118" s="48" t="s">
        <v>7</v>
      </c>
      <c r="E118" s="48">
        <v>13</v>
      </c>
    </row>
    <row r="119" spans="1:5" ht="15.75" outlineLevel="1" thickBot="1">
      <c r="A119" s="45" t="s">
        <v>80</v>
      </c>
      <c r="B119" s="44"/>
      <c r="C119" s="44">
        <f>SUBTOTAL(9,C118:C118)</f>
        <v>3642.73</v>
      </c>
      <c r="D119" s="44"/>
      <c r="E119" s="44">
        <f>SUBTOTAL(9,E118:E118)</f>
        <v>13</v>
      </c>
    </row>
    <row r="120" spans="1:5" s="49" customFormat="1" ht="15.75" outlineLevel="2" thickBot="1">
      <c r="A120" s="48" t="s">
        <v>79</v>
      </c>
      <c r="B120" s="48" t="s">
        <v>79</v>
      </c>
      <c r="C120" s="48">
        <v>6898.12</v>
      </c>
      <c r="D120" s="48" t="s">
        <v>6</v>
      </c>
      <c r="E120" s="48">
        <v>1</v>
      </c>
    </row>
    <row r="121" spans="1:5" ht="15.75" outlineLevel="1" thickBot="1">
      <c r="A121" s="45" t="s">
        <v>78</v>
      </c>
      <c r="B121" s="44"/>
      <c r="C121" s="44">
        <f>SUBTOTAL(9,C120:C120)</f>
        <v>6898.12</v>
      </c>
      <c r="D121" s="44"/>
      <c r="E121" s="44">
        <f>SUBTOTAL(9,E120:E120)</f>
        <v>1</v>
      </c>
    </row>
    <row r="122" spans="1:5" s="49" customFormat="1" ht="15.75" outlineLevel="2" thickBot="1">
      <c r="A122" s="48" t="s">
        <v>77</v>
      </c>
      <c r="B122" s="48" t="s">
        <v>77</v>
      </c>
      <c r="C122" s="48">
        <v>6060.32</v>
      </c>
      <c r="D122" s="48" t="s">
        <v>6</v>
      </c>
      <c r="E122" s="48">
        <v>1</v>
      </c>
    </row>
    <row r="123" spans="1:5" ht="15.75" outlineLevel="1" thickBot="1">
      <c r="A123" s="45" t="s">
        <v>76</v>
      </c>
      <c r="B123" s="44"/>
      <c r="C123" s="44">
        <f>SUBTOTAL(9,C122:C122)</f>
        <v>6060.32</v>
      </c>
      <c r="D123" s="44"/>
      <c r="E123" s="44">
        <f>SUBTOTAL(9,E122:E122)</f>
        <v>1</v>
      </c>
    </row>
    <row r="124" spans="1:5" s="49" customFormat="1" ht="15.75" outlineLevel="2" thickBot="1">
      <c r="A124" s="48" t="s">
        <v>60</v>
      </c>
      <c r="B124" s="48" t="s">
        <v>60</v>
      </c>
      <c r="C124" s="48">
        <v>225.84</v>
      </c>
      <c r="D124" s="48" t="s">
        <v>6</v>
      </c>
      <c r="E124" s="48">
        <v>2</v>
      </c>
    </row>
    <row r="125" spans="1:5" ht="15.75" outlineLevel="1" thickBot="1">
      <c r="A125" s="45" t="s">
        <v>75</v>
      </c>
      <c r="B125" s="44"/>
      <c r="C125" s="44">
        <f>SUBTOTAL(9,C124:C124)</f>
        <v>225.84</v>
      </c>
      <c r="D125" s="44"/>
      <c r="E125" s="44">
        <f>SUBTOTAL(9,E124:E124)</f>
        <v>2</v>
      </c>
    </row>
    <row r="126" spans="1:5" s="49" customFormat="1" ht="15.75" outlineLevel="2" thickBot="1">
      <c r="A126" s="48" t="s">
        <v>44</v>
      </c>
      <c r="B126" s="48" t="s">
        <v>44</v>
      </c>
      <c r="C126" s="48">
        <v>1243.06</v>
      </c>
      <c r="D126" s="48" t="s">
        <v>28</v>
      </c>
      <c r="E126" s="48">
        <v>2</v>
      </c>
    </row>
    <row r="127" spans="1:5" ht="15.75" outlineLevel="1" thickBot="1">
      <c r="A127" s="45" t="s">
        <v>74</v>
      </c>
      <c r="B127" s="44"/>
      <c r="C127" s="44">
        <f>SUBTOTAL(9,C126:C126)</f>
        <v>1243.06</v>
      </c>
      <c r="D127" s="44"/>
      <c r="E127" s="44">
        <f>SUBTOTAL(9,E126:E126)</f>
        <v>2</v>
      </c>
    </row>
    <row r="128" spans="1:5" s="49" customFormat="1" ht="15.75" outlineLevel="2" thickBot="1">
      <c r="A128" s="48" t="s">
        <v>73</v>
      </c>
      <c r="B128" s="48" t="s">
        <v>73</v>
      </c>
      <c r="C128" s="48">
        <v>20287.46</v>
      </c>
      <c r="D128" s="48" t="s">
        <v>6</v>
      </c>
      <c r="E128" s="48">
        <v>2</v>
      </c>
    </row>
    <row r="129" spans="1:5" ht="15.75" outlineLevel="1" thickBot="1">
      <c r="A129" s="45" t="s">
        <v>72</v>
      </c>
      <c r="B129" s="44"/>
      <c r="C129" s="44">
        <f>SUBTOTAL(9,C128:C128)</f>
        <v>20287.46</v>
      </c>
      <c r="D129" s="44"/>
      <c r="E129" s="44">
        <f>SUBTOTAL(9,E128:E128)</f>
        <v>2</v>
      </c>
    </row>
    <row r="130" spans="1:5" s="49" customFormat="1" ht="15.75" outlineLevel="2" thickBot="1">
      <c r="A130" s="48" t="s">
        <v>71</v>
      </c>
      <c r="B130" s="48" t="s">
        <v>71</v>
      </c>
      <c r="C130" s="48">
        <v>7083.58</v>
      </c>
      <c r="D130" s="48" t="s">
        <v>7</v>
      </c>
      <c r="E130" s="48">
        <v>7</v>
      </c>
    </row>
    <row r="131" spans="1:5" ht="15.75" outlineLevel="1" thickBot="1">
      <c r="A131" s="45" t="s">
        <v>70</v>
      </c>
      <c r="B131" s="44"/>
      <c r="C131" s="44">
        <f>SUBTOTAL(9,C130:C130)</f>
        <v>7083.58</v>
      </c>
      <c r="D131" s="44"/>
      <c r="E131" s="44">
        <f>SUBTOTAL(9,E130:E130)</f>
        <v>7</v>
      </c>
    </row>
    <row r="132" spans="1:5" s="49" customFormat="1" ht="15.75" outlineLevel="2" thickBot="1">
      <c r="A132" s="48" t="s">
        <v>61</v>
      </c>
      <c r="B132" s="48" t="s">
        <v>61</v>
      </c>
      <c r="C132" s="48">
        <v>901.41</v>
      </c>
      <c r="D132" s="48" t="s">
        <v>6</v>
      </c>
      <c r="E132" s="48">
        <v>1</v>
      </c>
    </row>
    <row r="133" spans="1:5" ht="15.75" outlineLevel="1" thickBot="1">
      <c r="A133" s="45" t="s">
        <v>69</v>
      </c>
      <c r="B133" s="44"/>
      <c r="C133" s="44">
        <f>SUBTOTAL(9,C132:C132)</f>
        <v>901.41</v>
      </c>
      <c r="D133" s="44"/>
      <c r="E133" s="44">
        <f>SUBTOTAL(9,E132:E132)</f>
        <v>1</v>
      </c>
    </row>
    <row r="134" spans="1:5" ht="15.75" thickBot="1">
      <c r="A134" s="45" t="s">
        <v>68</v>
      </c>
      <c r="B134" s="44"/>
      <c r="C134" s="44">
        <f>SUBTOTAL(9,C6:C132)</f>
        <v>1067564.28</v>
      </c>
      <c r="D134" s="44"/>
      <c r="E134" s="44">
        <f>SUBTOTAL(9,E6:E132)</f>
        <v>701015.55999999994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2019-02-14T23:20:29Z</cp:lastPrinted>
  <dcterms:created xsi:type="dcterms:W3CDTF">2016-03-18T02:51:51Z</dcterms:created>
  <dcterms:modified xsi:type="dcterms:W3CDTF">2019-02-28T02:33:29Z</dcterms:modified>
</cp:coreProperties>
</file>