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Лист1!$A$1:$E$70</definedName>
  </definedNames>
  <calcPr calcId="124519" calcMode="manual"/>
</workbook>
</file>

<file path=xl/calcChain.xml><?xml version="1.0" encoding="utf-8"?>
<calcChain xmlns="http://schemas.openxmlformats.org/spreadsheetml/2006/main">
  <c r="C9" i="1"/>
  <c r="C71"/>
  <c r="C11"/>
  <c r="C8"/>
  <c r="C72" s="1"/>
  <c r="C61"/>
  <c r="C58"/>
  <c r="C55"/>
  <c r="C51"/>
  <c r="C36"/>
  <c r="C29"/>
  <c r="C22"/>
  <c r="C19"/>
  <c r="C16"/>
  <c r="C13"/>
  <c r="C75" s="1"/>
  <c r="F69"/>
  <c r="C69" l="1"/>
  <c r="C4"/>
  <c r="C10" l="1"/>
  <c r="C68" l="1"/>
  <c r="B48" l="1"/>
  <c r="C67" l="1"/>
  <c r="C70" s="1"/>
  <c r="B61" l="1"/>
  <c r="B51"/>
  <c r="C50" l="1"/>
  <c r="B68"/>
  <c r="B67" s="1"/>
  <c r="B58"/>
  <c r="B55"/>
  <c r="B53"/>
  <c r="B49"/>
  <c r="C49" s="1"/>
  <c r="B19"/>
  <c r="B16"/>
  <c r="B13"/>
  <c r="B69" l="1"/>
</calcChain>
</file>

<file path=xl/sharedStrings.xml><?xml version="1.0" encoding="utf-8"?>
<sst xmlns="http://schemas.openxmlformats.org/spreadsheetml/2006/main" count="165" uniqueCount="96">
  <si>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</si>
  <si>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</si>
  <si>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</si>
  <si>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</si>
  <si>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</si>
  <si>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</si>
  <si>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</si>
  <si>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</si>
  <si>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</si>
  <si>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</si>
  <si>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</si>
  <si>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</si>
  <si>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</si>
  <si>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</si>
  <si>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</si>
  <si>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</si>
  <si>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</si>
  <si>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</si>
  <si>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</si>
  <si>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</si>
  <si>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</si>
  <si>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</si>
  <si>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</si>
  <si>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</si>
  <si>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</si>
  <si>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</si>
  <si>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</si>
  <si>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</si>
  <si>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</si>
  <si>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</si>
  <si>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Верхнеудинская, д. 14</t>
  </si>
  <si>
    <t>Чел.</t>
  </si>
  <si>
    <t>м2</t>
  </si>
  <si>
    <t>Дератизация</t>
  </si>
  <si>
    <t>Заделка отверстий в кирпичных стенах</t>
  </si>
  <si>
    <t>м3</t>
  </si>
  <si>
    <t>Закрытие и открытие стояков</t>
  </si>
  <si>
    <t>1 стояк</t>
  </si>
  <si>
    <t>м</t>
  </si>
  <si>
    <t>Очистка канализационной сети</t>
  </si>
  <si>
    <t>Прочистка вентиляции</t>
  </si>
  <si>
    <t>Прочистка труб ХВС</t>
  </si>
  <si>
    <t>Смена вентиля до д.32</t>
  </si>
  <si>
    <t>шт</t>
  </si>
  <si>
    <t>Смена вентиля, д. 20 мм</t>
  </si>
  <si>
    <t>Смена труб ГВС д.20</t>
  </si>
  <si>
    <t>Смена труб ГВС д.32</t>
  </si>
  <si>
    <t>1м</t>
  </si>
  <si>
    <t>замена эл. лампочки накаливания</t>
  </si>
  <si>
    <t>замена электро-патрона</t>
  </si>
  <si>
    <t>осмотр подвала</t>
  </si>
  <si>
    <t>раз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</si>
  <si>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</si>
  <si>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</si>
  <si>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</si>
  <si>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</si>
  <si>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</si>
  <si>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</si>
  <si>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</si>
  <si>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</si>
  <si>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</si>
  <si>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</si>
  <si>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</si>
  <si>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</si>
  <si>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</si>
  <si>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2018г. 3,4 кв.</t>
  </si>
  <si>
    <t>Горячая. вода,потр.при содер.общ.имущ. в МКД 2018г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</si>
  <si>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</si>
  <si>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</si>
  <si>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Орг-ция мест накоп. ртуть содержащих ламп 1,2 кв. 2018 г. к=</t>
  </si>
  <si>
    <t>Орг-ция мест накоп. ртуть содержащих ламп 1,2 кв.</t>
  </si>
  <si>
    <t>Орг-ция мест накоп.ртуть содерж-х ламп 3,4 кв.2018 г.К=0,6;0</t>
  </si>
  <si>
    <t>Орг-ция мест накоп.ртуть содерж-х ламп 3,4 кв.2018</t>
  </si>
  <si>
    <t>Ремонт канализационной трубы</t>
  </si>
  <si>
    <t>Смена труб ХВС д.20</t>
  </si>
  <si>
    <t>Смена труб ХВС д.32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</si>
  <si>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</si>
  <si>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</si>
  <si>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</si>
  <si>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</si>
  <si>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 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</si>
  <si>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</si>
  <si>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</si>
  <si>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</si>
  <si>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</si>
  <si>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</si>
  <si>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</si>
  <si>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</si>
  <si>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кв.2018г 1-5</t>
  </si>
  <si>
    <t>Холодная вода,потр. при содер.общ.имущ.МКД 3,4 кв.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</si>
  <si>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</si>
  <si>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</si>
  <si>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</si>
  <si>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</si>
  <si>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замена эл.выключателя</t>
  </si>
  <si>
    <t>покос травы с исп.бензинового триммера с исп.лески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</si>
</sst>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44;&#1083;&#1103;%20&#1089;&#1072;&#1081;&#1090;&#1072;%20&#1080;%20&#1087;&#1088;&#1086;&#1078;&#1080;&#1074;&#1072;&#1102;&#1097;&#1080;&#1093;/&#1046;&#1069;&#1059;%2016/&#1042;&#1077;&#1088;&#1093;&#1085;&#1077;&#1091;&#1076;&#1080;&#1085;&#1089;&#1082;&#1072;&#1103;,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8%20&#1075;&#1086;&#1076;/&#1053;&#1072;&#1082;&#1086;&#1087;&#1080;&#1090;&#1077;&#1083;&#1100;&#1085;&#1099;&#1077;%20&#1088;&#1072;&#1073;&#1086;&#1090;&#1099;/&#1046;&#1069;&#1059;-16/&#1042;&#1077;&#1088;&#1093;&#1085;&#1077;&#1091;&#1076;&#1080;&#1085;&#1089;&#1082;&#1072;&#1103;,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7">
          <cell r="C87">
            <v>-992299.04540000018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2">
          <cell r="C62">
            <v>499348.50000000006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C9" sqref="C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2" t="s">
        <v>8</v>
      </c>
      <c r="B1" s="32"/>
      <c r="C1" s="32"/>
      <c r="D1" s="32"/>
      <c r="E1" s="32"/>
    </row>
    <row r="2" spans="1:5" ht="17.25" customHeight="1">
      <c r="A2" s="29" t="s">
        <v>30</v>
      </c>
      <c r="B2" s="9" t="s">
        <v>6</v>
      </c>
      <c r="C2" s="34" t="s">
        <v>52</v>
      </c>
      <c r="D2" s="34"/>
      <c r="E2" s="34"/>
    </row>
    <row r="3" spans="1:5" ht="57">
      <c r="A3" s="20" t="s">
        <v>4</v>
      </c>
      <c r="B3" s="1" t="s">
        <v>1</v>
      </c>
      <c r="C3" s="4" t="s">
        <v>28</v>
      </c>
      <c r="D3" s="7" t="s">
        <v>2</v>
      </c>
      <c r="E3" s="8" t="s">
        <v>3</v>
      </c>
    </row>
    <row r="4" spans="1:5">
      <c r="A4" s="20" t="s">
        <v>53</v>
      </c>
      <c r="B4" s="1"/>
      <c r="C4" s="4">
        <f>[1]Лист1!$C$87</f>
        <v>-992299.04540000018</v>
      </c>
      <c r="D4" s="22" t="s">
        <v>27</v>
      </c>
      <c r="E4" s="8"/>
    </row>
    <row r="5" spans="1:5">
      <c r="A5" s="35" t="s">
        <v>29</v>
      </c>
      <c r="B5" s="36"/>
      <c r="C5" s="36"/>
      <c r="D5" s="36"/>
      <c r="E5" s="37"/>
    </row>
    <row r="6" spans="1:5" ht="28.5">
      <c r="A6" s="20" t="s">
        <v>54</v>
      </c>
      <c r="B6" s="1"/>
      <c r="C6" s="4">
        <v>937287.22</v>
      </c>
      <c r="D6" s="22" t="s">
        <v>27</v>
      </c>
      <c r="E6" s="8"/>
    </row>
    <row r="7" spans="1:5">
      <c r="A7" s="20" t="s">
        <v>55</v>
      </c>
      <c r="B7" s="1"/>
      <c r="C7" s="4">
        <v>860157.25</v>
      </c>
      <c r="D7" s="22" t="s">
        <v>27</v>
      </c>
      <c r="E7" s="8"/>
    </row>
    <row r="8" spans="1:5">
      <c r="A8" s="20" t="s">
        <v>56</v>
      </c>
      <c r="B8" s="1"/>
      <c r="C8" s="4">
        <f>C7-C6</f>
        <v>-77129.969999999972</v>
      </c>
      <c r="D8" s="22" t="s">
        <v>27</v>
      </c>
      <c r="E8" s="8"/>
    </row>
    <row r="9" spans="1:5">
      <c r="A9" s="20" t="s">
        <v>9</v>
      </c>
      <c r="B9" s="1"/>
      <c r="C9" s="4">
        <f>C10</f>
        <v>13543.68</v>
      </c>
      <c r="D9" s="22" t="s">
        <v>27</v>
      </c>
      <c r="E9" s="8"/>
    </row>
    <row r="10" spans="1:5">
      <c r="A10" s="20" t="s">
        <v>10</v>
      </c>
      <c r="B10" s="1"/>
      <c r="C10" s="23">
        <f>600*12+528.64*12</f>
        <v>13543.68</v>
      </c>
      <c r="D10" s="22" t="s">
        <v>27</v>
      </c>
      <c r="E10" s="8"/>
    </row>
    <row r="11" spans="1:5">
      <c r="A11" s="30" t="s">
        <v>57</v>
      </c>
      <c r="B11" s="9"/>
      <c r="C11" s="10">
        <f>C6+C9</f>
        <v>950830.9</v>
      </c>
      <c r="D11" s="22" t="s">
        <v>27</v>
      </c>
      <c r="E11" s="2"/>
    </row>
    <row r="12" spans="1:5">
      <c r="A12" s="33" t="s">
        <v>11</v>
      </c>
      <c r="B12" s="33"/>
      <c r="C12" s="33"/>
      <c r="D12" s="33"/>
      <c r="E12" s="33"/>
    </row>
    <row r="13" spans="1:5" ht="29.25" thickBot="1">
      <c r="A13" s="25" t="s">
        <v>12</v>
      </c>
      <c r="B13" s="9" t="e">
        <f>#REF!</f>
        <v>#REF!</v>
      </c>
      <c r="C13" s="10">
        <f>SUM(C14:C15)</f>
        <v>149675.25</v>
      </c>
      <c r="D13" s="3"/>
      <c r="E13" s="2"/>
    </row>
    <row r="14" spans="1:5" customFormat="1" ht="15.75" outlineLevel="2" thickBot="1">
      <c r="A14" s="31" t="s">
        <v>83</v>
      </c>
      <c r="B14" s="31" t="s">
        <v>84</v>
      </c>
      <c r="C14" s="31">
        <v>77474.179999999993</v>
      </c>
      <c r="D14" s="31" t="s">
        <v>32</v>
      </c>
      <c r="E14" s="31">
        <v>20281.2</v>
      </c>
    </row>
    <row r="15" spans="1:5" customFormat="1" ht="15.75" outlineLevel="2" thickBot="1">
      <c r="A15" s="31" t="s">
        <v>85</v>
      </c>
      <c r="B15" s="31" t="s">
        <v>86</v>
      </c>
      <c r="C15" s="31">
        <v>72201.070000000007</v>
      </c>
      <c r="D15" s="31" t="s">
        <v>32</v>
      </c>
      <c r="E15" s="31">
        <v>20281.2</v>
      </c>
    </row>
    <row r="16" spans="1:5" ht="29.25" thickBot="1">
      <c r="A16" s="25" t="s">
        <v>13</v>
      </c>
      <c r="B16" s="9" t="e">
        <f>#REF!</f>
        <v>#REF!</v>
      </c>
      <c r="C16" s="10">
        <f>SUM(C17:C18)</f>
        <v>58004.22</v>
      </c>
      <c r="D16" s="3"/>
      <c r="E16" s="2"/>
    </row>
    <row r="17" spans="1:5" customFormat="1" ht="15.75" outlineLevel="2" thickBot="1">
      <c r="A17" s="31" t="s">
        <v>78</v>
      </c>
      <c r="B17" s="31" t="s">
        <v>78</v>
      </c>
      <c r="C17" s="31">
        <v>25148.7</v>
      </c>
      <c r="D17" s="31" t="s">
        <v>32</v>
      </c>
      <c r="E17" s="31">
        <v>20281.2</v>
      </c>
    </row>
    <row r="18" spans="1:5" customFormat="1" ht="15.75" outlineLevel="2" thickBot="1">
      <c r="A18" s="31" t="s">
        <v>79</v>
      </c>
      <c r="B18" s="31" t="s">
        <v>79</v>
      </c>
      <c r="C18" s="31">
        <v>32855.519999999997</v>
      </c>
      <c r="D18" s="31" t="s">
        <v>32</v>
      </c>
      <c r="E18" s="31">
        <v>20281.2</v>
      </c>
    </row>
    <row r="19" spans="1:5" ht="29.25" thickBot="1">
      <c r="A19" s="25" t="s">
        <v>14</v>
      </c>
      <c r="B19" s="11" t="e">
        <f>#REF!+#REF!</f>
        <v>#REF!</v>
      </c>
      <c r="C19" s="10">
        <f>SUM(C20:C21)</f>
        <v>98023.6</v>
      </c>
      <c r="D19" s="5"/>
      <c r="E19" s="2"/>
    </row>
    <row r="20" spans="1:5" customFormat="1" ht="15.75" outlineLevel="2" thickBot="1">
      <c r="A20" s="31" t="s">
        <v>62</v>
      </c>
      <c r="B20" s="31" t="s">
        <v>62</v>
      </c>
      <c r="C20" s="31">
        <v>47828.2</v>
      </c>
      <c r="D20" s="31" t="s">
        <v>31</v>
      </c>
      <c r="E20" s="31">
        <v>889</v>
      </c>
    </row>
    <row r="21" spans="1:5" customFormat="1" ht="15.75" outlineLevel="2" thickBot="1">
      <c r="A21" s="31" t="s">
        <v>63</v>
      </c>
      <c r="B21" s="31" t="s">
        <v>63</v>
      </c>
      <c r="C21" s="31">
        <v>50195.4</v>
      </c>
      <c r="D21" s="31" t="s">
        <v>31</v>
      </c>
      <c r="E21" s="31">
        <v>933</v>
      </c>
    </row>
    <row r="22" spans="1:5" ht="43.5" thickBot="1">
      <c r="A22" s="25" t="s">
        <v>15</v>
      </c>
      <c r="B22" s="9"/>
      <c r="C22" s="10">
        <f>SUM(C23:C28)</f>
        <v>17360.72</v>
      </c>
      <c r="D22" s="3"/>
      <c r="E22" s="2"/>
    </row>
    <row r="23" spans="1:5" customFormat="1" ht="15.75" outlineLevel="2" thickBot="1">
      <c r="A23" s="31" t="s">
        <v>64</v>
      </c>
      <c r="B23" s="31" t="s">
        <v>64</v>
      </c>
      <c r="C23" s="31">
        <v>1622.5</v>
      </c>
      <c r="D23" s="31" t="s">
        <v>32</v>
      </c>
      <c r="E23" s="31">
        <v>20281.2</v>
      </c>
    </row>
    <row r="24" spans="1:5" customFormat="1" ht="15.75" outlineLevel="2" thickBot="1">
      <c r="A24" s="31" t="s">
        <v>65</v>
      </c>
      <c r="B24" s="31" t="s">
        <v>66</v>
      </c>
      <c r="C24" s="31">
        <v>1825.31</v>
      </c>
      <c r="D24" s="31" t="s">
        <v>32</v>
      </c>
      <c r="E24" s="31">
        <v>20281.2</v>
      </c>
    </row>
    <row r="25" spans="1:5" customFormat="1" ht="15.75" outlineLevel="2" thickBot="1">
      <c r="A25" s="31" t="s">
        <v>87</v>
      </c>
      <c r="B25" s="31" t="s">
        <v>87</v>
      </c>
      <c r="C25" s="31">
        <v>1541.38</v>
      </c>
      <c r="D25" s="31" t="s">
        <v>32</v>
      </c>
      <c r="E25" s="31">
        <v>20281.2</v>
      </c>
    </row>
    <row r="26" spans="1:5" customFormat="1" ht="15.75" outlineLevel="2" thickBot="1">
      <c r="A26" s="31" t="s">
        <v>88</v>
      </c>
      <c r="B26" s="31" t="s">
        <v>89</v>
      </c>
      <c r="C26" s="31">
        <v>1622.5</v>
      </c>
      <c r="D26" s="31" t="s">
        <v>32</v>
      </c>
      <c r="E26" s="31">
        <v>20281.2</v>
      </c>
    </row>
    <row r="27" spans="1:5" customFormat="1" ht="15.75" outlineLevel="2" thickBot="1">
      <c r="A27" s="31" t="s">
        <v>90</v>
      </c>
      <c r="B27" s="31" t="s">
        <v>91</v>
      </c>
      <c r="C27" s="31">
        <v>2839.36</v>
      </c>
      <c r="D27" s="31" t="s">
        <v>32</v>
      </c>
      <c r="E27" s="31">
        <v>20281.2</v>
      </c>
    </row>
    <row r="28" spans="1:5" customFormat="1" ht="15.75" outlineLevel="2" thickBot="1">
      <c r="A28" s="31" t="s">
        <v>92</v>
      </c>
      <c r="B28" s="31" t="s">
        <v>93</v>
      </c>
      <c r="C28" s="31">
        <v>7909.67</v>
      </c>
      <c r="D28" s="31" t="s">
        <v>32</v>
      </c>
      <c r="E28" s="31">
        <v>20281.2</v>
      </c>
    </row>
    <row r="29" spans="1:5" ht="43.5" outlineLevel="1" thickBot="1">
      <c r="A29" s="25" t="s">
        <v>16</v>
      </c>
      <c r="B29" s="21"/>
      <c r="C29" s="10">
        <f>SUM(C30:C35)</f>
        <v>9572.7200000000012</v>
      </c>
      <c r="D29" s="21"/>
      <c r="E29" s="21"/>
    </row>
    <row r="30" spans="1:5" customFormat="1" ht="15.75" outlineLevel="2" thickBot="1">
      <c r="A30" s="31" t="s">
        <v>34</v>
      </c>
      <c r="B30" s="31" t="s">
        <v>34</v>
      </c>
      <c r="C30" s="31">
        <v>5845.73</v>
      </c>
      <c r="D30" s="31" t="s">
        <v>35</v>
      </c>
      <c r="E30" s="31">
        <v>0.41</v>
      </c>
    </row>
    <row r="31" spans="1:5" customFormat="1" ht="15.75" outlineLevel="2" thickBot="1">
      <c r="A31" s="31" t="s">
        <v>67</v>
      </c>
      <c r="B31" s="31" t="s">
        <v>68</v>
      </c>
      <c r="C31" s="31">
        <v>431.2</v>
      </c>
      <c r="D31" s="31" t="s">
        <v>43</v>
      </c>
      <c r="E31" s="31">
        <v>2</v>
      </c>
    </row>
    <row r="32" spans="1:5" customFormat="1" ht="15.75" outlineLevel="2" thickBot="1">
      <c r="A32" s="31" t="s">
        <v>48</v>
      </c>
      <c r="B32" s="31" t="s">
        <v>48</v>
      </c>
      <c r="C32" s="31">
        <v>1390.88</v>
      </c>
      <c r="D32" s="31" t="s">
        <v>43</v>
      </c>
      <c r="E32" s="31">
        <v>16</v>
      </c>
    </row>
    <row r="33" spans="1:5" customFormat="1" ht="15.75" outlineLevel="2" thickBot="1">
      <c r="A33" s="31" t="s">
        <v>94</v>
      </c>
      <c r="B33" s="31" t="s">
        <v>94</v>
      </c>
      <c r="C33" s="31">
        <v>357.68</v>
      </c>
      <c r="D33" s="31" t="s">
        <v>43</v>
      </c>
      <c r="E33" s="31">
        <v>2</v>
      </c>
    </row>
    <row r="34" spans="1:5" customFormat="1" ht="15.75" outlineLevel="2" thickBot="1">
      <c r="A34" s="31" t="s">
        <v>49</v>
      </c>
      <c r="B34" s="31" t="s">
        <v>49</v>
      </c>
      <c r="C34" s="31">
        <v>1006.95</v>
      </c>
      <c r="D34" s="31" t="s">
        <v>43</v>
      </c>
      <c r="E34" s="31">
        <v>7</v>
      </c>
    </row>
    <row r="35" spans="1:5" customFormat="1" ht="15.75" outlineLevel="2" thickBot="1">
      <c r="A35" s="31" t="s">
        <v>50</v>
      </c>
      <c r="B35" s="31" t="s">
        <v>50</v>
      </c>
      <c r="C35" s="31">
        <v>540.28</v>
      </c>
      <c r="D35" s="31" t="s">
        <v>51</v>
      </c>
      <c r="E35" s="31">
        <v>2</v>
      </c>
    </row>
    <row r="36" spans="1:5" s="24" customFormat="1" ht="52.5" customHeight="1" outlineLevel="2" thickBot="1">
      <c r="A36" s="25" t="s">
        <v>17</v>
      </c>
      <c r="B36" s="26"/>
      <c r="C36" s="27">
        <f>SUM(C37:C46)</f>
        <v>25697.39</v>
      </c>
      <c r="D36" s="26"/>
      <c r="E36" s="26"/>
    </row>
    <row r="37" spans="1:5" customFormat="1" ht="15.75" outlineLevel="2" thickBot="1">
      <c r="A37" s="31" t="s">
        <v>36</v>
      </c>
      <c r="B37" s="31" t="s">
        <v>36</v>
      </c>
      <c r="C37" s="31">
        <v>809.36</v>
      </c>
      <c r="D37" s="31" t="s">
        <v>37</v>
      </c>
      <c r="E37" s="31">
        <v>1</v>
      </c>
    </row>
    <row r="38" spans="1:5" customFormat="1" ht="15.75" outlineLevel="2" thickBot="1">
      <c r="A38" s="31" t="s">
        <v>39</v>
      </c>
      <c r="B38" s="31" t="s">
        <v>39</v>
      </c>
      <c r="C38" s="31">
        <v>4210.5</v>
      </c>
      <c r="D38" s="31" t="s">
        <v>38</v>
      </c>
      <c r="E38" s="31">
        <v>15</v>
      </c>
    </row>
    <row r="39" spans="1:5" customFormat="1" ht="15.75" outlineLevel="2" thickBot="1">
      <c r="A39" s="31" t="s">
        <v>41</v>
      </c>
      <c r="B39" s="31" t="s">
        <v>41</v>
      </c>
      <c r="C39" s="31">
        <v>379.3</v>
      </c>
      <c r="D39" s="31" t="s">
        <v>38</v>
      </c>
      <c r="E39" s="31">
        <v>1</v>
      </c>
    </row>
    <row r="40" spans="1:5" customFormat="1" ht="15.75" outlineLevel="2" thickBot="1">
      <c r="A40" s="31" t="s">
        <v>73</v>
      </c>
      <c r="B40" s="31" t="s">
        <v>73</v>
      </c>
      <c r="C40" s="31">
        <v>3495.1</v>
      </c>
      <c r="D40" s="31" t="s">
        <v>38</v>
      </c>
      <c r="E40" s="31">
        <v>5</v>
      </c>
    </row>
    <row r="41" spans="1:5" customFormat="1" ht="15.75" outlineLevel="2" thickBot="1">
      <c r="A41" s="31" t="s">
        <v>42</v>
      </c>
      <c r="B41" s="31" t="s">
        <v>42</v>
      </c>
      <c r="C41" s="31">
        <v>2082.2800000000002</v>
      </c>
      <c r="D41" s="31" t="s">
        <v>43</v>
      </c>
      <c r="E41" s="31">
        <v>1</v>
      </c>
    </row>
    <row r="42" spans="1:5" customFormat="1" ht="15.75" outlineLevel="2" thickBot="1">
      <c r="A42" s="31" t="s">
        <v>44</v>
      </c>
      <c r="B42" s="31" t="s">
        <v>44</v>
      </c>
      <c r="C42" s="31">
        <v>5756.7</v>
      </c>
      <c r="D42" s="31" t="s">
        <v>43</v>
      </c>
      <c r="E42" s="31">
        <v>3</v>
      </c>
    </row>
    <row r="43" spans="1:5" customFormat="1" ht="15.75" outlineLevel="2" thickBot="1">
      <c r="A43" s="31" t="s">
        <v>45</v>
      </c>
      <c r="B43" s="31" t="s">
        <v>45</v>
      </c>
      <c r="C43" s="31">
        <v>1545</v>
      </c>
      <c r="D43" s="31" t="s">
        <v>38</v>
      </c>
      <c r="E43" s="31">
        <v>1.5</v>
      </c>
    </row>
    <row r="44" spans="1:5" customFormat="1" ht="15.75" outlineLevel="2" thickBot="1">
      <c r="A44" s="31" t="s">
        <v>46</v>
      </c>
      <c r="B44" s="31" t="s">
        <v>46</v>
      </c>
      <c r="C44" s="31">
        <v>2555.66</v>
      </c>
      <c r="D44" s="31" t="s">
        <v>47</v>
      </c>
      <c r="E44" s="31">
        <v>2</v>
      </c>
    </row>
    <row r="45" spans="1:5" customFormat="1" ht="15.75" outlineLevel="2" thickBot="1">
      <c r="A45" s="31" t="s">
        <v>74</v>
      </c>
      <c r="B45" s="31" t="s">
        <v>74</v>
      </c>
      <c r="C45" s="31">
        <v>1030</v>
      </c>
      <c r="D45" s="31" t="s">
        <v>47</v>
      </c>
      <c r="E45" s="31">
        <v>1</v>
      </c>
    </row>
    <row r="46" spans="1:5" customFormat="1" ht="15.75" outlineLevel="2" thickBot="1">
      <c r="A46" s="31" t="s">
        <v>75</v>
      </c>
      <c r="B46" s="31" t="s">
        <v>75</v>
      </c>
      <c r="C46" s="31">
        <v>3833.49</v>
      </c>
      <c r="D46" s="31" t="s">
        <v>47</v>
      </c>
      <c r="E46" s="31">
        <v>3</v>
      </c>
    </row>
    <row r="47" spans="1:5" s="24" customFormat="1" ht="28.5" outlineLevel="2">
      <c r="A47" s="25" t="s">
        <v>18</v>
      </c>
      <c r="B47" s="26"/>
      <c r="C47" s="27"/>
      <c r="D47" s="26"/>
      <c r="E47" s="26"/>
    </row>
    <row r="48" spans="1:5" ht="28.5">
      <c r="A48" s="25" t="s">
        <v>19</v>
      </c>
      <c r="B48" s="9" t="e">
        <f>SUM(#REF!)</f>
        <v>#REF!</v>
      </c>
      <c r="C48" s="10">
        <v>0</v>
      </c>
      <c r="D48" s="3"/>
      <c r="E48" s="2"/>
    </row>
    <row r="49" spans="1:5" ht="28.5">
      <c r="A49" s="25" t="s">
        <v>20</v>
      </c>
      <c r="B49" s="9">
        <f>B50</f>
        <v>0</v>
      </c>
      <c r="C49" s="10">
        <f>B49</f>
        <v>0</v>
      </c>
      <c r="D49" s="3"/>
      <c r="E49" s="2"/>
    </row>
    <row r="50" spans="1:5">
      <c r="A50" s="3" t="s">
        <v>0</v>
      </c>
      <c r="B50" s="9"/>
      <c r="C50" s="28">
        <f t="shared" ref="C50" si="0">B50*1.18</f>
        <v>0</v>
      </c>
      <c r="D50" s="3"/>
      <c r="E50" s="2"/>
    </row>
    <row r="51" spans="1:5" ht="29.25" thickBot="1">
      <c r="A51" s="25" t="s">
        <v>21</v>
      </c>
      <c r="B51" s="9" t="e">
        <f>#REF!+#REF!</f>
        <v>#REF!</v>
      </c>
      <c r="C51" s="10">
        <f>C52</f>
        <v>4691.7</v>
      </c>
      <c r="D51" s="3"/>
      <c r="E51" s="2"/>
    </row>
    <row r="52" spans="1:5" customFormat="1" ht="15.75" outlineLevel="2" thickBot="1">
      <c r="A52" s="31" t="s">
        <v>40</v>
      </c>
      <c r="B52" s="31" t="s">
        <v>40</v>
      </c>
      <c r="C52" s="31">
        <v>4691.7</v>
      </c>
      <c r="D52" s="31" t="s">
        <v>38</v>
      </c>
      <c r="E52" s="31">
        <v>15</v>
      </c>
    </row>
    <row r="53" spans="1:5" ht="28.5">
      <c r="A53" s="25" t="s">
        <v>22</v>
      </c>
      <c r="B53" s="9" t="e">
        <f>#REF!</f>
        <v>#REF!</v>
      </c>
      <c r="C53" s="10">
        <v>0</v>
      </c>
      <c r="D53" s="3"/>
      <c r="E53" s="2"/>
    </row>
    <row r="54" spans="1:5">
      <c r="A54" s="25"/>
      <c r="B54" s="9"/>
      <c r="C54" s="10"/>
      <c r="D54" s="3"/>
      <c r="E54" s="2"/>
    </row>
    <row r="55" spans="1:5" ht="29.25" thickBot="1">
      <c r="A55" s="25" t="s">
        <v>23</v>
      </c>
      <c r="B55" s="9" t="e">
        <f>#REF!+#REF!</f>
        <v>#REF!</v>
      </c>
      <c r="C55" s="10">
        <f>C56+C57</f>
        <v>23384.23</v>
      </c>
      <c r="D55" s="3"/>
      <c r="E55" s="2"/>
    </row>
    <row r="56" spans="1:5" customFormat="1" ht="15.75" outlineLevel="2" thickBot="1">
      <c r="A56" s="31" t="s">
        <v>76</v>
      </c>
      <c r="B56" s="31" t="s">
        <v>76</v>
      </c>
      <c r="C56" s="31">
        <v>9593.01</v>
      </c>
      <c r="D56" s="31" t="s">
        <v>32</v>
      </c>
      <c r="E56" s="31">
        <v>20281.2</v>
      </c>
    </row>
    <row r="57" spans="1:5" customFormat="1" ht="15.75" outlineLevel="2" thickBot="1">
      <c r="A57" s="31" t="s">
        <v>77</v>
      </c>
      <c r="B57" s="31" t="s">
        <v>77</v>
      </c>
      <c r="C57" s="31">
        <v>13791.22</v>
      </c>
      <c r="D57" s="31" t="s">
        <v>32</v>
      </c>
      <c r="E57" s="31">
        <v>20281.2</v>
      </c>
    </row>
    <row r="58" spans="1:5" ht="43.5" thickBot="1">
      <c r="A58" s="25" t="s">
        <v>24</v>
      </c>
      <c r="B58" s="9" t="e">
        <f>#REF!</f>
        <v>#REF!</v>
      </c>
      <c r="C58" s="10">
        <f>C59+C60</f>
        <v>4176</v>
      </c>
      <c r="D58" s="3"/>
      <c r="E58" s="2"/>
    </row>
    <row r="59" spans="1:5" customFormat="1" ht="15.75" outlineLevel="2" thickBot="1">
      <c r="A59" s="31" t="s">
        <v>33</v>
      </c>
      <c r="B59" s="31" t="s">
        <v>33</v>
      </c>
      <c r="C59" s="31">
        <v>1008</v>
      </c>
      <c r="D59" s="31" t="s">
        <v>32</v>
      </c>
      <c r="E59" s="31">
        <v>700</v>
      </c>
    </row>
    <row r="60" spans="1:5" customFormat="1" ht="15.75" outlineLevel="2" thickBot="1">
      <c r="A60" s="31" t="s">
        <v>33</v>
      </c>
      <c r="B60" s="31" t="s">
        <v>33</v>
      </c>
      <c r="C60" s="31">
        <v>3168</v>
      </c>
      <c r="D60" s="31" t="s">
        <v>32</v>
      </c>
      <c r="E60" s="31">
        <v>2200</v>
      </c>
    </row>
    <row r="61" spans="1:5" ht="57.75" thickBot="1">
      <c r="A61" s="25" t="s">
        <v>25</v>
      </c>
      <c r="B61" s="9" t="e">
        <f>SUM(#REF!)</f>
        <v>#REF!</v>
      </c>
      <c r="C61" s="10">
        <f>SUM(C62:C66)</f>
        <v>108762.67</v>
      </c>
      <c r="D61" s="3"/>
      <c r="E61" s="2"/>
    </row>
    <row r="62" spans="1:5" customFormat="1" ht="15.75" outlineLevel="2" thickBot="1">
      <c r="A62" s="31" t="s">
        <v>69</v>
      </c>
      <c r="B62" s="31" t="s">
        <v>70</v>
      </c>
      <c r="C62" s="31">
        <v>344.78</v>
      </c>
      <c r="D62" s="31" t="s">
        <v>32</v>
      </c>
      <c r="E62" s="31">
        <v>20281.2</v>
      </c>
    </row>
    <row r="63" spans="1:5" customFormat="1" ht="15.75" outlineLevel="2" thickBot="1">
      <c r="A63" s="31" t="s">
        <v>71</v>
      </c>
      <c r="B63" s="31" t="s">
        <v>72</v>
      </c>
      <c r="C63" s="31">
        <v>344.78</v>
      </c>
      <c r="D63" s="31" t="s">
        <v>32</v>
      </c>
      <c r="E63" s="31">
        <v>20281.2</v>
      </c>
    </row>
    <row r="64" spans="1:5" customFormat="1" ht="15.75" outlineLevel="2" thickBot="1">
      <c r="A64" s="31" t="s">
        <v>80</v>
      </c>
      <c r="B64" s="31" t="s">
        <v>81</v>
      </c>
      <c r="C64" s="31">
        <v>57192.959999999999</v>
      </c>
      <c r="D64" s="31" t="s">
        <v>32</v>
      </c>
      <c r="E64" s="31">
        <v>20281.2</v>
      </c>
    </row>
    <row r="65" spans="1:6" customFormat="1" ht="15.75" outlineLevel="2" thickBot="1">
      <c r="A65" s="31" t="s">
        <v>82</v>
      </c>
      <c r="B65" s="31" t="s">
        <v>82</v>
      </c>
      <c r="C65" s="31">
        <v>50500.2</v>
      </c>
      <c r="D65" s="31" t="s">
        <v>32</v>
      </c>
      <c r="E65" s="31">
        <v>20281.2</v>
      </c>
    </row>
    <row r="66" spans="1:6" customFormat="1" ht="15.75" outlineLevel="2" thickBot="1">
      <c r="A66" s="31" t="s">
        <v>95</v>
      </c>
      <c r="B66" s="31" t="s">
        <v>95</v>
      </c>
      <c r="C66" s="31">
        <v>379.95</v>
      </c>
      <c r="D66" s="31" t="s">
        <v>32</v>
      </c>
      <c r="E66" s="31">
        <v>85</v>
      </c>
    </row>
    <row r="67" spans="1:6">
      <c r="A67" s="25" t="s">
        <v>26</v>
      </c>
      <c r="B67" s="9">
        <f>B68</f>
        <v>3559.3220338983051</v>
      </c>
      <c r="C67" s="10">
        <f>C68</f>
        <v>4200</v>
      </c>
      <c r="D67" s="3"/>
      <c r="E67" s="2"/>
    </row>
    <row r="68" spans="1:6" ht="45">
      <c r="A68" s="5" t="s">
        <v>7</v>
      </c>
      <c r="B68" s="11">
        <f>C68/1.18</f>
        <v>3559.3220338983051</v>
      </c>
      <c r="C68" s="12">
        <f>E68*12*5</f>
        <v>4200</v>
      </c>
      <c r="D68" s="5" t="s">
        <v>5</v>
      </c>
      <c r="E68" s="5">
        <v>70</v>
      </c>
    </row>
    <row r="69" spans="1:6">
      <c r="A69" s="30" t="s">
        <v>58</v>
      </c>
      <c r="B69" s="13" t="e">
        <f>B13+B16+B19+#REF!+#REF!+#REF!+B48+B49+B51+B53+B55+B58+B61+B67</f>
        <v>#REF!</v>
      </c>
      <c r="C69" s="14">
        <f>C13+C16+C19+C22+C29+C36+C51+C53+C55+C58+C983+C61+C48+C47</f>
        <v>499348.5</v>
      </c>
      <c r="D69" s="28" t="s">
        <v>27</v>
      </c>
      <c r="E69" s="2"/>
      <c r="F69" s="19">
        <f>[2]Лист1!$C$62</f>
        <v>499348.50000000006</v>
      </c>
    </row>
    <row r="70" spans="1:6">
      <c r="A70" s="30" t="s">
        <v>59</v>
      </c>
      <c r="B70" s="15"/>
      <c r="C70" s="10">
        <f>C69*1.18+C67</f>
        <v>593431.23</v>
      </c>
      <c r="D70" s="28" t="s">
        <v>27</v>
      </c>
      <c r="E70" s="2"/>
    </row>
    <row r="71" spans="1:6">
      <c r="A71" s="30" t="s">
        <v>60</v>
      </c>
      <c r="B71" s="15"/>
      <c r="C71" s="10">
        <f>C4+C6+C9-C70</f>
        <v>-634899.37540000014</v>
      </c>
      <c r="D71" s="28" t="s">
        <v>27</v>
      </c>
      <c r="E71" s="2"/>
    </row>
    <row r="72" spans="1:6" ht="28.5">
      <c r="A72" s="30" t="s">
        <v>61</v>
      </c>
      <c r="B72" s="9"/>
      <c r="C72" s="10">
        <f>C71+C8</f>
        <v>-712029.34540000011</v>
      </c>
      <c r="D72" s="28" t="s">
        <v>27</v>
      </c>
      <c r="E72" s="2"/>
    </row>
    <row r="75" spans="1:6">
      <c r="C75" s="16">
        <f>C13+C16+C19+C22+C29+C36+C51+C55+C58+C61+C48+C47</f>
        <v>499348.5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2019-01-25T05:02:18Z</cp:lastPrinted>
  <dcterms:created xsi:type="dcterms:W3CDTF">2016-03-18T02:51:51Z</dcterms:created>
  <dcterms:modified xsi:type="dcterms:W3CDTF">2019-08-15T08:15:11Z</dcterms:modified>
</cp:coreProperties>
</file>