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Лист1!$A$1:$E$100</definedName>
  </definedNames>
  <calcPr calcId="124519" calcMode="manual"/>
</workbook>
</file>

<file path=xl/calcChain.xml><?xml version="1.0" encoding="utf-8"?>
<calcChain xmlns="http://schemas.openxmlformats.org/spreadsheetml/2006/main">
  <c r="C100" i="1"/>
  <c r="C99"/>
  <c r="C8"/>
  <c r="C13" s="1"/>
  <c r="C97"/>
  <c r="C96"/>
  <c r="C45"/>
  <c r="C32"/>
  <c r="C25"/>
  <c r="C21"/>
  <c r="C18"/>
  <c r="C15"/>
  <c r="C83"/>
  <c r="C80"/>
  <c r="C86"/>
  <c r="C90"/>
  <c r="C9"/>
  <c r="C7"/>
  <c r="C98" l="1"/>
  <c r="B96"/>
  <c r="B90"/>
  <c r="B86"/>
  <c r="B83"/>
  <c r="B80"/>
  <c r="B79"/>
  <c r="B78"/>
  <c r="B77"/>
  <c r="B76"/>
  <c r="B45"/>
  <c r="B21" l="1"/>
  <c r="B18"/>
  <c r="B15"/>
  <c r="B97" l="1"/>
</calcChain>
</file>

<file path=xl/sharedStrings.xml><?xml version="1.0" encoding="utf-8"?>
<sst xmlns="http://schemas.openxmlformats.org/spreadsheetml/2006/main" count="241" uniqueCount="132">
  <si>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</si>
  <si>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</si>
  <si>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</si>
  <si>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</si>
  <si>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</si>
  <si>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</si>
  <si>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</si>
  <si>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</si>
  <si>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</si>
  <si>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</si>
  <si>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</si>
  <si>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</si>
  <si>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</si>
  <si>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</si>
  <si>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</si>
  <si>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</si>
  <si>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</si>
  <si>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</si>
  <si>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</si>
  <si>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</si>
  <si>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</si>
  <si>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</si>
  <si>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</si>
  <si>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</si>
  <si>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</si>
  <si>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Чел.</t>
  </si>
  <si>
    <t>Вывоз ТКО 3,4 кв. 2017 г. коэф. 0,6;0,8;0,85;0,9;1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</si>
  <si>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</si>
  <si>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</si>
  <si>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</si>
  <si>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</si>
  <si>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</si>
  <si>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</si>
  <si>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</si>
  <si>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</si>
  <si>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</si>
  <si>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</si>
  <si>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</si>
  <si>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</si>
  <si>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</si>
  <si>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</si>
  <si>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</si>
  <si>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</si>
  <si>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Дебиторская задолженность на 31.12.2017 г.</t>
  </si>
  <si>
    <t>Подключение системы отопления</t>
  </si>
  <si>
    <t xml:space="preserve">Годовая фактическая стоимость работ (услуг)  </t>
  </si>
  <si>
    <t>Вывоз ТБО (спецавтохозяйство) 1,2 кв. 2017 г</t>
  </si>
  <si>
    <t>Вывоз крупногабаритного мусора   1,2кв 2017 г.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</si>
  <si>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</si>
  <si>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</si>
  <si>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</si>
  <si>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</si>
  <si>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</si>
  <si>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Всего расходов по дому за 2017 г.</t>
  </si>
  <si>
    <t>Всего расходов по дому с НДС за 2017 г.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</si>
  <si>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</si>
  <si>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</si>
  <si>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>дом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</si>
  <si>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</si>
  <si>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</si>
  <si>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Уборка МОП 1,2 кв. 2017 коэф. 0,8</t>
  </si>
  <si>
    <t>Уборка МОП 3,4 кв. 2017 г. коэф.0,8</t>
  </si>
  <si>
    <t>Горячая вода (ОДН) 3,4 кв. к=0,8;</t>
  </si>
  <si>
    <t>Холодная вода (ОДН)  3,4 кв. 2017 г к=0,6;0,8</t>
  </si>
  <si>
    <t>Содержание ДРС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</si>
  <si>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</si>
  <si>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</si>
  <si>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Устранение свищей хомутами</t>
  </si>
  <si>
    <t>Уборка придомовой территории 3,4 кв. 2017 г. коэф. 0,8</t>
  </si>
  <si>
    <t>Уборка придомовой территории 3,4 кв. 2017 г. коэф.</t>
  </si>
  <si>
    <t>Содержание ДРС 1,2 кв. 2017г. к=0,8</t>
  </si>
  <si>
    <t>1м</t>
  </si>
  <si>
    <t>навеска замка</t>
  </si>
  <si>
    <t xml:space="preserve">Всего доходов на дому за 2017 г. </t>
  </si>
  <si>
    <t>Выезд а/машины по заявке</t>
  </si>
  <si>
    <t>выезд</t>
  </si>
  <si>
    <t>ТО газового оборудования к=0,6;0,8;0,85;0,9;1(1,2 кв. 2017 г</t>
  </si>
  <si>
    <t>ТО газового оборудования к=0,6;0,8;0,85;0,9;1(1,2</t>
  </si>
  <si>
    <t>ТО газового оборудования к=0,6;0,8;0,85;0,9;1( 3,4 кв. 2017</t>
  </si>
  <si>
    <t>ТО газового оборудования к=0,6;0,8;0,85;0,9;1( 3,4</t>
  </si>
  <si>
    <t>замена эл. лампочки накаливания</t>
  </si>
  <si>
    <t>Адрес: ул. Баргузинская, д. 5</t>
  </si>
  <si>
    <t xml:space="preserve">ИП Зенина М.Т. </t>
  </si>
  <si>
    <t xml:space="preserve">ИП Цыренова О.М. </t>
  </si>
  <si>
    <t xml:space="preserve">ИП Цыденова Н.П </t>
  </si>
  <si>
    <t>Закрытие слухового окна деревянным щитом с его изготовлением</t>
  </si>
  <si>
    <t>Закрытие слухового окна деревянным щитом с его изг</t>
  </si>
  <si>
    <t>Замена электропроводки</t>
  </si>
  <si>
    <t>Ремонт дверных полотен</t>
  </si>
  <si>
    <t>Ремонт металлической двери</t>
  </si>
  <si>
    <t>Ремонт шиферной кровли</t>
  </si>
  <si>
    <t>Утепление вентпродухов изовером</t>
  </si>
  <si>
    <t>Утепление продухов изовером</t>
  </si>
  <si>
    <t>замена электро-патрона</t>
  </si>
  <si>
    <t>изготовление и установка деревянного щита</t>
  </si>
  <si>
    <t>утепление дверей в подвал</t>
  </si>
  <si>
    <t>бетонирование входа в подъезд</t>
  </si>
  <si>
    <t>дезинсекция деревьев</t>
  </si>
  <si>
    <t>Ремонт вентелей д. 20-32</t>
  </si>
  <si>
    <t>Ремонт задвижек для всех диам. без снятия</t>
  </si>
  <si>
    <t>Ремонт радиатора</t>
  </si>
  <si>
    <t>Смена радиатора (без стоимости)</t>
  </si>
  <si>
    <t>Смена труб ГВС д.20</t>
  </si>
  <si>
    <t>Установка пружины</t>
  </si>
  <si>
    <t>Устранение свищей/сварочные работы</t>
  </si>
  <si>
    <t>1 шов</t>
  </si>
  <si>
    <t>Утепление труб</t>
  </si>
  <si>
    <t>Чистка врезки</t>
  </si>
  <si>
    <t>бетонная стяжка лестничной площадки</t>
  </si>
  <si>
    <t>заделка штроб кирпичом б/у</t>
  </si>
  <si>
    <t>заливка хоккейной коробки</t>
  </si>
  <si>
    <t>день</t>
  </si>
  <si>
    <t>замена вентиля</t>
  </si>
  <si>
    <t>замена врезки  хвс</t>
  </si>
  <si>
    <t>1 шт</t>
  </si>
  <si>
    <t>освещение подвала</t>
  </si>
  <si>
    <t>осмотр кровли ж/ дома с выполнением мелкого ремонта</t>
  </si>
  <si>
    <t>осмотр кровли ж/ дома с выполнением мелкого ремонт</t>
  </si>
  <si>
    <t>покраска теплового узла</t>
  </si>
  <si>
    <t>прочистка канализационной сети внутренней</t>
  </si>
  <si>
    <t>ремонт доводчика</t>
  </si>
  <si>
    <t>ремонт люка и установка навесов  ул.Баргузинская,5</t>
  </si>
  <si>
    <t>ремонт шиферной кровли</t>
  </si>
  <si>
    <t>сброс воздуха с системы отопления</t>
  </si>
  <si>
    <t>1 стояк</t>
  </si>
  <si>
    <t>Перезапуск (удаление воздуха) стояков отопления</t>
  </si>
  <si>
    <t>1 раз</t>
  </si>
  <si>
    <t>Закрытие и открытие стояков</t>
  </si>
  <si>
    <t>Отогрев стояков</t>
  </si>
  <si>
    <t>Очистка катка от снега  2 раза</t>
  </si>
  <si>
    <t>замена вентиля на радиаторе</t>
  </si>
  <si>
    <t>15.Расходы по снятию показаний с ИПУ по электроэнергии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</si>
</sst>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3" fontId="8" fillId="0" borderId="2" xfId="2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/>
    </xf>
    <xf numFmtId="43" fontId="2" fillId="0" borderId="2" xfId="2" applyFont="1" applyFill="1" applyBorder="1" applyAlignment="1">
      <alignment horizontal="center"/>
    </xf>
    <xf numFmtId="43" fontId="3" fillId="0" borderId="2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43" fontId="10" fillId="0" borderId="2" xfId="2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43" fontId="5" fillId="0" borderId="2" xfId="2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3" fontId="2" fillId="0" borderId="2" xfId="2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topLeftCell="A89" workbookViewId="0">
      <selection activeCell="A97" sqref="A97"/>
    </sheetView>
  </sheetViews>
  <sheetFormatPr defaultRowHeight="15" outlineLevelRow="2"/>
  <cols>
    <col min="1" max="1" width="59.5703125" style="8" customWidth="1"/>
    <col min="2" max="2" width="15.5703125" style="9" hidden="1" customWidth="1"/>
    <col min="3" max="3" width="17.42578125" style="36" customWidth="1"/>
    <col min="4" max="4" width="9.28515625" style="36" customWidth="1"/>
    <col min="5" max="5" width="14.42578125" style="36" customWidth="1"/>
    <col min="6" max="6" width="17.28515625" style="1" customWidth="1"/>
    <col min="7" max="16384" width="9.140625" style="1"/>
  </cols>
  <sheetData>
    <row r="1" spans="1:6" ht="46.5" customHeight="1">
      <c r="A1" s="49" t="s">
        <v>9</v>
      </c>
      <c r="B1" s="49"/>
      <c r="C1" s="49"/>
      <c r="D1" s="49"/>
      <c r="E1" s="49"/>
    </row>
    <row r="2" spans="1:6" ht="17.25" customHeight="1">
      <c r="A2" s="2" t="s">
        <v>81</v>
      </c>
      <c r="B2" s="38" t="s">
        <v>8</v>
      </c>
      <c r="C2" s="51" t="s">
        <v>10</v>
      </c>
      <c r="D2" s="51"/>
      <c r="E2" s="51"/>
    </row>
    <row r="3" spans="1:6" ht="57">
      <c r="A3" s="3" t="s">
        <v>3</v>
      </c>
      <c r="B3" s="39" t="s">
        <v>0</v>
      </c>
      <c r="C3" s="20" t="s">
        <v>45</v>
      </c>
      <c r="D3" s="21" t="s">
        <v>1</v>
      </c>
      <c r="E3" s="20" t="s">
        <v>2</v>
      </c>
    </row>
    <row r="4" spans="1:6">
      <c r="A4" s="3" t="s">
        <v>11</v>
      </c>
      <c r="B4" s="39"/>
      <c r="C4" s="20">
        <v>-192680.86</v>
      </c>
      <c r="D4" s="21"/>
      <c r="E4" s="20"/>
    </row>
    <row r="5" spans="1:6" ht="18" customHeight="1">
      <c r="A5" s="3" t="s">
        <v>12</v>
      </c>
      <c r="B5" s="39"/>
      <c r="C5" s="20">
        <v>750677.57</v>
      </c>
      <c r="D5" s="21"/>
      <c r="E5" s="20"/>
    </row>
    <row r="6" spans="1:6" ht="16.5" customHeight="1">
      <c r="A6" s="3" t="s">
        <v>13</v>
      </c>
      <c r="B6" s="39"/>
      <c r="C6" s="20">
        <v>832025.13</v>
      </c>
      <c r="D6" s="21"/>
      <c r="E6" s="20"/>
    </row>
    <row r="7" spans="1:6">
      <c r="A7" s="3" t="s">
        <v>43</v>
      </c>
      <c r="B7" s="39"/>
      <c r="C7" s="20">
        <f>C6-C5</f>
        <v>81347.560000000056</v>
      </c>
      <c r="D7" s="21"/>
      <c r="E7" s="20"/>
    </row>
    <row r="8" spans="1:6">
      <c r="A8" s="3" t="s">
        <v>14</v>
      </c>
      <c r="B8" s="39"/>
      <c r="C8" s="20">
        <f>C9+C10+C11+C12</f>
        <v>82908.610000000015</v>
      </c>
      <c r="D8" s="21"/>
      <c r="E8" s="20"/>
    </row>
    <row r="9" spans="1:6">
      <c r="A9" s="3" t="s">
        <v>15</v>
      </c>
      <c r="B9" s="39"/>
      <c r="C9" s="20">
        <f>528.64*12+600*12</f>
        <v>13543.68</v>
      </c>
      <c r="D9" s="21"/>
      <c r="E9" s="20"/>
    </row>
    <row r="10" spans="1:6">
      <c r="A10" s="3" t="s">
        <v>82</v>
      </c>
      <c r="B10" s="39"/>
      <c r="C10" s="20">
        <v>15992.7</v>
      </c>
      <c r="D10" s="21"/>
      <c r="E10" s="20"/>
    </row>
    <row r="11" spans="1:6">
      <c r="A11" s="3" t="s">
        <v>83</v>
      </c>
      <c r="B11" s="39"/>
      <c r="C11" s="20">
        <v>9000</v>
      </c>
      <c r="D11" s="21"/>
      <c r="E11" s="20"/>
    </row>
    <row r="12" spans="1:6">
      <c r="A12" s="3" t="s">
        <v>84</v>
      </c>
      <c r="B12" s="39"/>
      <c r="C12" s="20">
        <v>44372.23</v>
      </c>
      <c r="D12" s="21"/>
      <c r="E12" s="20"/>
    </row>
    <row r="13" spans="1:6">
      <c r="A13" s="4" t="s">
        <v>73</v>
      </c>
      <c r="B13" s="40"/>
      <c r="C13" s="20">
        <f>C4+C5+C8</f>
        <v>640905.31999999995</v>
      </c>
      <c r="D13" s="22"/>
      <c r="E13" s="22"/>
    </row>
    <row r="14" spans="1:6">
      <c r="A14" s="50" t="s">
        <v>16</v>
      </c>
      <c r="B14" s="50"/>
      <c r="C14" s="50"/>
      <c r="D14" s="50"/>
      <c r="E14" s="50"/>
    </row>
    <row r="15" spans="1:6" ht="28.5">
      <c r="A15" s="2" t="s">
        <v>27</v>
      </c>
      <c r="B15" s="38" t="e">
        <f>#REF!</f>
        <v>#REF!</v>
      </c>
      <c r="C15" s="23">
        <f>C16+C17</f>
        <v>126928.26000000001</v>
      </c>
      <c r="D15" s="24"/>
      <c r="E15" s="24"/>
      <c r="F15" s="5"/>
    </row>
    <row r="16" spans="1:6" s="7" customFormat="1" outlineLevel="2">
      <c r="A16" s="41" t="s">
        <v>21</v>
      </c>
      <c r="B16" s="41" t="s">
        <v>22</v>
      </c>
      <c r="C16" s="37">
        <v>61440.639999999999</v>
      </c>
      <c r="D16" s="37" t="s">
        <v>4</v>
      </c>
      <c r="E16" s="37">
        <v>18395.400000000001</v>
      </c>
      <c r="F16" s="6"/>
    </row>
    <row r="17" spans="1:7" s="7" customFormat="1" outlineLevel="2">
      <c r="A17" s="41" t="s">
        <v>23</v>
      </c>
      <c r="B17" s="41" t="s">
        <v>24</v>
      </c>
      <c r="C17" s="37">
        <v>65487.62</v>
      </c>
      <c r="D17" s="37" t="s">
        <v>4</v>
      </c>
      <c r="E17" s="37">
        <v>18395.400000000001</v>
      </c>
      <c r="F17" s="6"/>
      <c r="G17" s="6"/>
    </row>
    <row r="18" spans="1:7" ht="30.75" customHeight="1">
      <c r="A18" s="2" t="s">
        <v>28</v>
      </c>
      <c r="B18" s="38" t="e">
        <f>#REF!</f>
        <v>#REF!</v>
      </c>
      <c r="C18" s="23">
        <f>C19+C20</f>
        <v>45914.080000000002</v>
      </c>
      <c r="D18" s="24"/>
      <c r="E18" s="24"/>
    </row>
    <row r="19" spans="1:7" s="7" customFormat="1" outlineLevel="2">
      <c r="A19" s="41" t="s">
        <v>60</v>
      </c>
      <c r="B19" s="41" t="s">
        <v>60</v>
      </c>
      <c r="C19" s="37">
        <v>23103.78</v>
      </c>
      <c r="D19" s="37" t="s">
        <v>4</v>
      </c>
      <c r="E19" s="37">
        <v>18483</v>
      </c>
    </row>
    <row r="20" spans="1:7" s="7" customFormat="1" outlineLevel="2">
      <c r="A20" s="41" t="s">
        <v>61</v>
      </c>
      <c r="B20" s="41" t="s">
        <v>61</v>
      </c>
      <c r="C20" s="37">
        <v>22810.3</v>
      </c>
      <c r="D20" s="37" t="s">
        <v>4</v>
      </c>
      <c r="E20" s="37">
        <v>18395.400000000001</v>
      </c>
    </row>
    <row r="21" spans="1:7" ht="28.5">
      <c r="A21" s="2" t="s">
        <v>29</v>
      </c>
      <c r="B21" s="42" t="e">
        <f>#REF!+#REF!</f>
        <v>#REF!</v>
      </c>
      <c r="C21" s="23">
        <f>C22+C23+C24</f>
        <v>68020.38</v>
      </c>
      <c r="D21" s="25"/>
      <c r="E21" s="24"/>
    </row>
    <row r="22" spans="1:7" s="7" customFormat="1" outlineLevel="2">
      <c r="A22" s="41" t="s">
        <v>46</v>
      </c>
      <c r="B22" s="41" t="s">
        <v>46</v>
      </c>
      <c r="C22" s="37">
        <v>28421.7</v>
      </c>
      <c r="D22" s="37" t="s">
        <v>25</v>
      </c>
      <c r="E22" s="37">
        <v>633</v>
      </c>
    </row>
    <row r="23" spans="1:7" s="7" customFormat="1" outlineLevel="2">
      <c r="A23" s="41" t="s">
        <v>47</v>
      </c>
      <c r="B23" s="41" t="s">
        <v>47</v>
      </c>
      <c r="C23" s="37">
        <v>4367.7</v>
      </c>
      <c r="D23" s="37" t="s">
        <v>25</v>
      </c>
      <c r="E23" s="37">
        <v>633</v>
      </c>
    </row>
    <row r="24" spans="1:7" s="7" customFormat="1" outlineLevel="2">
      <c r="A24" s="41" t="s">
        <v>26</v>
      </c>
      <c r="B24" s="41" t="s">
        <v>26</v>
      </c>
      <c r="C24" s="37">
        <v>35230.980000000003</v>
      </c>
      <c r="D24" s="37" t="s">
        <v>25</v>
      </c>
      <c r="E24" s="37">
        <v>654</v>
      </c>
    </row>
    <row r="25" spans="1:7" ht="42.75">
      <c r="A25" s="2" t="s">
        <v>30</v>
      </c>
      <c r="B25" s="38"/>
      <c r="C25" s="23">
        <f>C26+C27+C28+C29+C30+C31</f>
        <v>26515.46</v>
      </c>
      <c r="D25" s="24"/>
      <c r="E25" s="24"/>
    </row>
    <row r="26" spans="1:7" s="7" customFormat="1" outlineLevel="2">
      <c r="A26" s="41" t="s">
        <v>62</v>
      </c>
      <c r="B26" s="41" t="s">
        <v>62</v>
      </c>
      <c r="C26" s="37">
        <v>1471.63</v>
      </c>
      <c r="D26" s="37" t="s">
        <v>4</v>
      </c>
      <c r="E26" s="37">
        <v>18395.400000000001</v>
      </c>
    </row>
    <row r="27" spans="1:7" s="7" customFormat="1" outlineLevel="2">
      <c r="A27" s="41" t="s">
        <v>31</v>
      </c>
      <c r="B27" s="41" t="s">
        <v>32</v>
      </c>
      <c r="C27" s="37">
        <v>2453.5700000000002</v>
      </c>
      <c r="D27" s="37" t="s">
        <v>4</v>
      </c>
      <c r="E27" s="37">
        <v>49.92</v>
      </c>
    </row>
    <row r="28" spans="1:7" s="7" customFormat="1" outlineLevel="2">
      <c r="A28" s="41" t="s">
        <v>63</v>
      </c>
      <c r="B28" s="41" t="s">
        <v>63</v>
      </c>
      <c r="C28" s="37">
        <v>1398.05</v>
      </c>
      <c r="D28" s="37" t="s">
        <v>4</v>
      </c>
      <c r="E28" s="37">
        <v>18395.400000000001</v>
      </c>
    </row>
    <row r="29" spans="1:7" s="7" customFormat="1" outlineLevel="2">
      <c r="A29" s="41" t="s">
        <v>17</v>
      </c>
      <c r="B29" s="41" t="s">
        <v>18</v>
      </c>
      <c r="C29" s="37">
        <v>2639.68</v>
      </c>
      <c r="D29" s="37" t="s">
        <v>4</v>
      </c>
      <c r="E29" s="37">
        <v>126.24</v>
      </c>
    </row>
    <row r="30" spans="1:7" s="7" customFormat="1" outlineLevel="2">
      <c r="A30" s="41" t="s">
        <v>33</v>
      </c>
      <c r="B30" s="41" t="s">
        <v>34</v>
      </c>
      <c r="C30" s="37">
        <v>2575.36</v>
      </c>
      <c r="D30" s="37" t="s">
        <v>4</v>
      </c>
      <c r="E30" s="37">
        <v>18395.400000000001</v>
      </c>
    </row>
    <row r="31" spans="1:7" s="7" customFormat="1" ht="15.75" customHeight="1" outlineLevel="2">
      <c r="A31" s="41" t="s">
        <v>19</v>
      </c>
      <c r="B31" s="41" t="s">
        <v>20</v>
      </c>
      <c r="C31" s="37">
        <v>15977.17</v>
      </c>
      <c r="D31" s="37" t="s">
        <v>4</v>
      </c>
      <c r="E31" s="37">
        <v>4783.5839999999998</v>
      </c>
    </row>
    <row r="32" spans="1:7" ht="42.75" outlineLevel="1">
      <c r="A32" s="2" t="s">
        <v>38</v>
      </c>
      <c r="B32" s="43"/>
      <c r="C32" s="26">
        <f>C33+C34+C35+C36+C37+C38+C39+C40+C41+C42+C43+C44</f>
        <v>85346.18</v>
      </c>
      <c r="D32" s="27"/>
      <c r="E32" s="27"/>
      <c r="F32" s="5"/>
      <c r="G32" s="5"/>
    </row>
    <row r="33" spans="1:7" outlineLevel="1">
      <c r="A33" s="41" t="s">
        <v>85</v>
      </c>
      <c r="B33" s="41" t="s">
        <v>86</v>
      </c>
      <c r="C33" s="37">
        <v>759.66</v>
      </c>
      <c r="D33" s="37" t="s">
        <v>4</v>
      </c>
      <c r="E33" s="37">
        <v>0.72</v>
      </c>
      <c r="F33" s="5"/>
      <c r="G33" s="5"/>
    </row>
    <row r="34" spans="1:7" outlineLevel="1">
      <c r="A34" s="41" t="s">
        <v>87</v>
      </c>
      <c r="B34" s="41" t="s">
        <v>87</v>
      </c>
      <c r="C34" s="37">
        <v>35.81</v>
      </c>
      <c r="D34" s="37" t="s">
        <v>6</v>
      </c>
      <c r="E34" s="37">
        <v>0.2</v>
      </c>
      <c r="F34" s="5"/>
      <c r="G34" s="5"/>
    </row>
    <row r="35" spans="1:7" outlineLevel="1">
      <c r="A35" s="41" t="s">
        <v>88</v>
      </c>
      <c r="B35" s="41" t="s">
        <v>88</v>
      </c>
      <c r="C35" s="37">
        <v>520.01</v>
      </c>
      <c r="D35" s="37" t="s">
        <v>5</v>
      </c>
      <c r="E35" s="37">
        <v>1</v>
      </c>
      <c r="F35" s="5"/>
      <c r="G35" s="5"/>
    </row>
    <row r="36" spans="1:7" outlineLevel="1">
      <c r="A36" s="41" t="s">
        <v>89</v>
      </c>
      <c r="B36" s="41" t="s">
        <v>89</v>
      </c>
      <c r="C36" s="37">
        <v>813.65</v>
      </c>
      <c r="D36" s="37" t="s">
        <v>5</v>
      </c>
      <c r="E36" s="37">
        <v>1</v>
      </c>
      <c r="F36" s="5"/>
      <c r="G36" s="5"/>
    </row>
    <row r="37" spans="1:7" outlineLevel="1">
      <c r="A37" s="41" t="s">
        <v>90</v>
      </c>
      <c r="B37" s="41" t="s">
        <v>90</v>
      </c>
      <c r="C37" s="37">
        <v>79628.78</v>
      </c>
      <c r="D37" s="37" t="s">
        <v>4</v>
      </c>
      <c r="E37" s="37">
        <v>154</v>
      </c>
      <c r="F37" s="5"/>
      <c r="G37" s="5"/>
    </row>
    <row r="38" spans="1:7" outlineLevel="1">
      <c r="A38" s="41" t="s">
        <v>91</v>
      </c>
      <c r="B38" s="41" t="s">
        <v>91</v>
      </c>
      <c r="C38" s="37">
        <v>401.18</v>
      </c>
      <c r="D38" s="37" t="s">
        <v>5</v>
      </c>
      <c r="E38" s="37">
        <v>1</v>
      </c>
      <c r="F38" s="5"/>
      <c r="G38" s="5"/>
    </row>
    <row r="39" spans="1:7" outlineLevel="1">
      <c r="A39" s="41" t="s">
        <v>92</v>
      </c>
      <c r="B39" s="41" t="s">
        <v>92</v>
      </c>
      <c r="C39" s="37">
        <v>796.36</v>
      </c>
      <c r="D39" s="37" t="s">
        <v>4</v>
      </c>
      <c r="E39" s="37">
        <v>1.95</v>
      </c>
      <c r="F39" s="5"/>
      <c r="G39" s="5"/>
    </row>
    <row r="40" spans="1:7" outlineLevel="1">
      <c r="A40" s="41" t="s">
        <v>80</v>
      </c>
      <c r="B40" s="41" t="s">
        <v>80</v>
      </c>
      <c r="C40" s="37">
        <v>173.86</v>
      </c>
      <c r="D40" s="37" t="s">
        <v>5</v>
      </c>
      <c r="E40" s="37">
        <v>2</v>
      </c>
      <c r="F40" s="5"/>
      <c r="G40" s="5"/>
    </row>
    <row r="41" spans="1:7" outlineLevel="1">
      <c r="A41" s="41" t="s">
        <v>93</v>
      </c>
      <c r="B41" s="41" t="s">
        <v>93</v>
      </c>
      <c r="C41" s="37">
        <v>143.85</v>
      </c>
      <c r="D41" s="37" t="s">
        <v>5</v>
      </c>
      <c r="E41" s="37">
        <v>1</v>
      </c>
      <c r="F41" s="5"/>
      <c r="G41" s="5"/>
    </row>
    <row r="42" spans="1:7" outlineLevel="1">
      <c r="A42" s="41" t="s">
        <v>94</v>
      </c>
      <c r="B42" s="41" t="s">
        <v>94</v>
      </c>
      <c r="C42" s="37">
        <v>727.53</v>
      </c>
      <c r="D42" s="37" t="s">
        <v>4</v>
      </c>
      <c r="E42" s="37">
        <v>0.72</v>
      </c>
      <c r="F42" s="5"/>
      <c r="G42" s="5"/>
    </row>
    <row r="43" spans="1:7" outlineLevel="1">
      <c r="A43" s="41" t="s">
        <v>72</v>
      </c>
      <c r="B43" s="41" t="s">
        <v>72</v>
      </c>
      <c r="C43" s="37">
        <v>607.30999999999995</v>
      </c>
      <c r="D43" s="37" t="s">
        <v>5</v>
      </c>
      <c r="E43" s="37">
        <v>1</v>
      </c>
      <c r="F43" s="5"/>
      <c r="G43" s="5"/>
    </row>
    <row r="44" spans="1:7" outlineLevel="1">
      <c r="A44" s="41" t="s">
        <v>95</v>
      </c>
      <c r="B44" s="41" t="s">
        <v>95</v>
      </c>
      <c r="C44" s="37">
        <v>738.18</v>
      </c>
      <c r="D44" s="37" t="s">
        <v>5</v>
      </c>
      <c r="E44" s="37">
        <v>1</v>
      </c>
      <c r="F44" s="5"/>
      <c r="G44" s="5"/>
    </row>
    <row r="45" spans="1:7" s="7" customFormat="1" ht="57" outlineLevel="2">
      <c r="A45" s="2" t="s">
        <v>39</v>
      </c>
      <c r="B45" s="44" t="e">
        <f>SUM(#REF!)</f>
        <v>#REF!</v>
      </c>
      <c r="C45" s="28">
        <f>C46+C47+C48+C49+C50+C51+C52+C53+C54+C55+C56+C57+C58+C59+C60+C61+C62+C63+C64+C65+C66+C67+C68+C69+C70+C71+C72+C73+C74+C75</f>
        <v>88685.34</v>
      </c>
      <c r="D45" s="29"/>
      <c r="E45" s="29"/>
    </row>
    <row r="46" spans="1:7" s="7" customFormat="1" outlineLevel="2">
      <c r="A46" s="41" t="s">
        <v>44</v>
      </c>
      <c r="B46" s="41" t="s">
        <v>44</v>
      </c>
      <c r="C46" s="37">
        <v>289.19</v>
      </c>
      <c r="D46" s="37" t="s">
        <v>5</v>
      </c>
      <c r="E46" s="37">
        <v>1</v>
      </c>
    </row>
    <row r="47" spans="1:7" s="7" customFormat="1" outlineLevel="2">
      <c r="A47" s="41" t="s">
        <v>98</v>
      </c>
      <c r="B47" s="41" t="s">
        <v>98</v>
      </c>
      <c r="C47" s="37">
        <v>383.63</v>
      </c>
      <c r="D47" s="37" t="s">
        <v>5</v>
      </c>
      <c r="E47" s="37">
        <v>1</v>
      </c>
    </row>
    <row r="48" spans="1:7" s="7" customFormat="1" outlineLevel="2">
      <c r="A48" s="41" t="s">
        <v>99</v>
      </c>
      <c r="B48" s="41" t="s">
        <v>99</v>
      </c>
      <c r="C48" s="37">
        <v>2010.74</v>
      </c>
      <c r="D48" s="37" t="s">
        <v>5</v>
      </c>
      <c r="E48" s="37">
        <v>1</v>
      </c>
    </row>
    <row r="49" spans="1:5" s="7" customFormat="1" outlineLevel="2">
      <c r="A49" s="41" t="s">
        <v>100</v>
      </c>
      <c r="B49" s="41" t="s">
        <v>100</v>
      </c>
      <c r="C49" s="37">
        <v>2265.9699999999998</v>
      </c>
      <c r="D49" s="37" t="s">
        <v>5</v>
      </c>
      <c r="E49" s="37">
        <v>1</v>
      </c>
    </row>
    <row r="50" spans="1:5" s="7" customFormat="1" outlineLevel="2">
      <c r="A50" s="41" t="s">
        <v>101</v>
      </c>
      <c r="B50" s="41" t="s">
        <v>101</v>
      </c>
      <c r="C50" s="37">
        <v>1179.29</v>
      </c>
      <c r="D50" s="37" t="s">
        <v>5</v>
      </c>
      <c r="E50" s="37">
        <v>1</v>
      </c>
    </row>
    <row r="51" spans="1:5" s="7" customFormat="1" outlineLevel="2">
      <c r="A51" s="41" t="s">
        <v>102</v>
      </c>
      <c r="B51" s="41" t="s">
        <v>102</v>
      </c>
      <c r="C51" s="37">
        <v>4120</v>
      </c>
      <c r="D51" s="37" t="s">
        <v>6</v>
      </c>
      <c r="E51" s="37">
        <v>4</v>
      </c>
    </row>
    <row r="52" spans="1:5" s="7" customFormat="1" outlineLevel="2">
      <c r="A52" s="41" t="s">
        <v>103</v>
      </c>
      <c r="B52" s="41" t="s">
        <v>103</v>
      </c>
      <c r="C52" s="37">
        <v>420.6</v>
      </c>
      <c r="D52" s="37" t="s">
        <v>5</v>
      </c>
      <c r="E52" s="37">
        <v>1</v>
      </c>
    </row>
    <row r="53" spans="1:5" s="7" customFormat="1" outlineLevel="2">
      <c r="A53" s="41" t="s">
        <v>67</v>
      </c>
      <c r="B53" s="41" t="s">
        <v>67</v>
      </c>
      <c r="C53" s="37">
        <v>1077.5999999999999</v>
      </c>
      <c r="D53" s="37" t="s">
        <v>5</v>
      </c>
      <c r="E53" s="37">
        <v>6</v>
      </c>
    </row>
    <row r="54" spans="1:5" s="7" customFormat="1" outlineLevel="2">
      <c r="A54" s="41" t="s">
        <v>104</v>
      </c>
      <c r="B54" s="41" t="s">
        <v>104</v>
      </c>
      <c r="C54" s="37">
        <v>1458.72</v>
      </c>
      <c r="D54" s="37" t="s">
        <v>105</v>
      </c>
      <c r="E54" s="37">
        <v>2</v>
      </c>
    </row>
    <row r="55" spans="1:5" s="7" customFormat="1" outlineLevel="2">
      <c r="A55" s="41" t="s">
        <v>106</v>
      </c>
      <c r="B55" s="41" t="s">
        <v>106</v>
      </c>
      <c r="C55" s="37">
        <v>81.41</v>
      </c>
      <c r="D55" s="37" t="s">
        <v>6</v>
      </c>
      <c r="E55" s="37">
        <v>1</v>
      </c>
    </row>
    <row r="56" spans="1:5" s="7" customFormat="1" outlineLevel="2">
      <c r="A56" s="41" t="s">
        <v>107</v>
      </c>
      <c r="B56" s="41" t="s">
        <v>107</v>
      </c>
      <c r="C56" s="37">
        <v>1444.65</v>
      </c>
      <c r="D56" s="37" t="s">
        <v>5</v>
      </c>
      <c r="E56" s="37">
        <v>1</v>
      </c>
    </row>
    <row r="57" spans="1:5" s="7" customFormat="1" outlineLevel="2">
      <c r="A57" s="41" t="s">
        <v>108</v>
      </c>
      <c r="B57" s="41" t="s">
        <v>108</v>
      </c>
      <c r="C57" s="37">
        <v>2160.9899999999998</v>
      </c>
      <c r="D57" s="37" t="s">
        <v>4</v>
      </c>
      <c r="E57" s="37">
        <v>0.5</v>
      </c>
    </row>
    <row r="58" spans="1:5" s="7" customFormat="1" outlineLevel="2">
      <c r="A58" s="41" t="s">
        <v>109</v>
      </c>
      <c r="B58" s="41" t="s">
        <v>109</v>
      </c>
      <c r="C58" s="37">
        <v>125.23</v>
      </c>
      <c r="D58" s="37" t="s">
        <v>4</v>
      </c>
      <c r="E58" s="37">
        <v>0.2</v>
      </c>
    </row>
    <row r="59" spans="1:5" s="7" customFormat="1" outlineLevel="2">
      <c r="A59" s="41" t="s">
        <v>112</v>
      </c>
      <c r="B59" s="41" t="s">
        <v>112</v>
      </c>
      <c r="C59" s="37">
        <v>1676.26</v>
      </c>
      <c r="D59" s="37" t="s">
        <v>5</v>
      </c>
      <c r="E59" s="37">
        <v>2</v>
      </c>
    </row>
    <row r="60" spans="1:5" s="7" customFormat="1" outlineLevel="2">
      <c r="A60" s="41" t="s">
        <v>113</v>
      </c>
      <c r="B60" s="41" t="s">
        <v>113</v>
      </c>
      <c r="C60" s="37">
        <v>1258</v>
      </c>
      <c r="D60" s="37" t="s">
        <v>114</v>
      </c>
      <c r="E60" s="37">
        <v>1</v>
      </c>
    </row>
    <row r="61" spans="1:5" s="7" customFormat="1" outlineLevel="2">
      <c r="A61" s="41" t="s">
        <v>115</v>
      </c>
      <c r="B61" s="41" t="s">
        <v>115</v>
      </c>
      <c r="C61" s="37">
        <v>620.48</v>
      </c>
      <c r="D61" s="37" t="s">
        <v>6</v>
      </c>
      <c r="E61" s="37">
        <v>16</v>
      </c>
    </row>
    <row r="62" spans="1:5" s="7" customFormat="1" outlineLevel="2">
      <c r="A62" s="41" t="s">
        <v>116</v>
      </c>
      <c r="B62" s="41" t="s">
        <v>117</v>
      </c>
      <c r="C62" s="37">
        <v>1774.48</v>
      </c>
      <c r="D62" s="37" t="s">
        <v>57</v>
      </c>
      <c r="E62" s="37">
        <v>2</v>
      </c>
    </row>
    <row r="63" spans="1:5" s="7" customFormat="1" outlineLevel="2">
      <c r="A63" s="41" t="s">
        <v>118</v>
      </c>
      <c r="B63" s="41" t="s">
        <v>118</v>
      </c>
      <c r="C63" s="37">
        <v>1328.09</v>
      </c>
      <c r="D63" s="37" t="s">
        <v>5</v>
      </c>
      <c r="E63" s="37">
        <v>1</v>
      </c>
    </row>
    <row r="64" spans="1:5" s="7" customFormat="1" outlineLevel="2">
      <c r="A64" s="41" t="s">
        <v>119</v>
      </c>
      <c r="B64" s="41" t="s">
        <v>119</v>
      </c>
      <c r="C64" s="37">
        <v>1994.1</v>
      </c>
      <c r="D64" s="37" t="s">
        <v>6</v>
      </c>
      <c r="E64" s="37">
        <v>10</v>
      </c>
    </row>
    <row r="65" spans="1:5" s="7" customFormat="1" outlineLevel="2">
      <c r="A65" s="41" t="s">
        <v>120</v>
      </c>
      <c r="B65" s="41" t="s">
        <v>120</v>
      </c>
      <c r="C65" s="37">
        <v>447.87</v>
      </c>
      <c r="D65" s="37" t="s">
        <v>5</v>
      </c>
      <c r="E65" s="37">
        <v>1</v>
      </c>
    </row>
    <row r="66" spans="1:5" s="7" customFormat="1" outlineLevel="2">
      <c r="A66" s="41" t="s">
        <v>121</v>
      </c>
      <c r="B66" s="41" t="s">
        <v>121</v>
      </c>
      <c r="C66" s="37">
        <v>251.75</v>
      </c>
      <c r="D66" s="37" t="s">
        <v>5</v>
      </c>
      <c r="E66" s="37">
        <v>1</v>
      </c>
    </row>
    <row r="67" spans="1:5" s="7" customFormat="1" outlineLevel="2">
      <c r="A67" s="41" t="s">
        <v>122</v>
      </c>
      <c r="B67" s="41" t="s">
        <v>122</v>
      </c>
      <c r="C67" s="37">
        <v>50165.85</v>
      </c>
      <c r="D67" s="37" t="s">
        <v>4</v>
      </c>
      <c r="E67" s="37">
        <v>105</v>
      </c>
    </row>
    <row r="68" spans="1:5" s="7" customFormat="1" outlineLevel="2">
      <c r="A68" s="41" t="s">
        <v>123</v>
      </c>
      <c r="B68" s="41" t="s">
        <v>123</v>
      </c>
      <c r="C68" s="37">
        <v>1864.59</v>
      </c>
      <c r="D68" s="37" t="s">
        <v>124</v>
      </c>
      <c r="E68" s="37">
        <v>3</v>
      </c>
    </row>
    <row r="69" spans="1:5" s="7" customFormat="1" outlineLevel="2">
      <c r="A69" s="41" t="s">
        <v>74</v>
      </c>
      <c r="B69" s="41" t="s">
        <v>74</v>
      </c>
      <c r="C69" s="37">
        <v>969.06</v>
      </c>
      <c r="D69" s="37" t="s">
        <v>75</v>
      </c>
      <c r="E69" s="37">
        <v>2</v>
      </c>
    </row>
    <row r="70" spans="1:5" s="7" customFormat="1" outlineLevel="2">
      <c r="A70" s="41" t="s">
        <v>58</v>
      </c>
      <c r="B70" s="41" t="s">
        <v>59</v>
      </c>
      <c r="C70" s="37">
        <v>381.22</v>
      </c>
      <c r="D70" s="37" t="s">
        <v>57</v>
      </c>
      <c r="E70" s="37">
        <v>1</v>
      </c>
    </row>
    <row r="71" spans="1:5" s="7" customFormat="1" outlineLevel="2">
      <c r="A71" s="41" t="s">
        <v>127</v>
      </c>
      <c r="B71" s="41" t="s">
        <v>127</v>
      </c>
      <c r="C71" s="37">
        <v>3237.44</v>
      </c>
      <c r="D71" s="37" t="s">
        <v>124</v>
      </c>
      <c r="E71" s="37">
        <v>4</v>
      </c>
    </row>
    <row r="72" spans="1:5" s="7" customFormat="1" outlineLevel="2">
      <c r="A72" s="41" t="s">
        <v>128</v>
      </c>
      <c r="B72" s="41" t="s">
        <v>128</v>
      </c>
      <c r="C72" s="37">
        <v>2714.22</v>
      </c>
      <c r="D72" s="37" t="s">
        <v>71</v>
      </c>
      <c r="E72" s="37">
        <v>2</v>
      </c>
    </row>
    <row r="73" spans="1:5" s="7" customFormat="1" outlineLevel="2">
      <c r="A73" s="41" t="s">
        <v>129</v>
      </c>
      <c r="B73" s="41" t="s">
        <v>129</v>
      </c>
      <c r="C73" s="37">
        <v>1400</v>
      </c>
      <c r="D73" s="37" t="s">
        <v>4</v>
      </c>
      <c r="E73" s="37">
        <v>250</v>
      </c>
    </row>
    <row r="74" spans="1:5" s="7" customFormat="1" outlineLevel="2">
      <c r="A74" s="41" t="s">
        <v>125</v>
      </c>
      <c r="B74" s="41" t="s">
        <v>125</v>
      </c>
      <c r="C74" s="37">
        <v>899.16</v>
      </c>
      <c r="D74" s="37" t="s">
        <v>126</v>
      </c>
      <c r="E74" s="37">
        <v>6</v>
      </c>
    </row>
    <row r="75" spans="1:5" customFormat="1" outlineLevel="2">
      <c r="A75" s="43" t="s">
        <v>130</v>
      </c>
      <c r="B75" s="41" t="s">
        <v>130</v>
      </c>
      <c r="C75" s="37">
        <v>684.75</v>
      </c>
      <c r="D75" s="37" t="s">
        <v>5</v>
      </c>
      <c r="E75" s="37">
        <v>1</v>
      </c>
    </row>
    <row r="76" spans="1:5" s="7" customFormat="1" ht="28.5" outlineLevel="2">
      <c r="A76" s="2" t="s">
        <v>48</v>
      </c>
      <c r="B76" s="44" t="e">
        <f>#REF!+#REF!</f>
        <v>#REF!</v>
      </c>
      <c r="C76" s="28">
        <v>0</v>
      </c>
      <c r="D76" s="29"/>
      <c r="E76" s="29"/>
    </row>
    <row r="77" spans="1:5" s="7" customFormat="1" ht="28.5" outlineLevel="2">
      <c r="A77" s="2" t="s">
        <v>49</v>
      </c>
      <c r="B77" s="44" t="e">
        <f>SUM(#REF!)</f>
        <v>#REF!</v>
      </c>
      <c r="C77" s="28">
        <v>0</v>
      </c>
      <c r="D77" s="29"/>
      <c r="E77" s="29"/>
    </row>
    <row r="78" spans="1:5" s="7" customFormat="1" ht="28.5" outlineLevel="2">
      <c r="A78" s="2" t="s">
        <v>50</v>
      </c>
      <c r="B78" s="44" t="e">
        <f>#REF!</f>
        <v>#REF!</v>
      </c>
      <c r="C78" s="28">
        <v>0</v>
      </c>
      <c r="D78" s="29"/>
      <c r="E78" s="29"/>
    </row>
    <row r="79" spans="1:5" s="7" customFormat="1" ht="28.5" outlineLevel="2">
      <c r="A79" s="2" t="s">
        <v>51</v>
      </c>
      <c r="B79" s="44" t="e">
        <f>#REF!+#REF!</f>
        <v>#REF!</v>
      </c>
      <c r="C79" s="28">
        <v>0</v>
      </c>
      <c r="D79" s="29"/>
      <c r="E79" s="29"/>
    </row>
    <row r="80" spans="1:5" s="7" customFormat="1" ht="28.5" outlineLevel="2">
      <c r="A80" s="2" t="s">
        <v>52</v>
      </c>
      <c r="B80" s="44" t="e">
        <f>#REF!</f>
        <v>#REF!</v>
      </c>
      <c r="C80" s="28">
        <f>C81+C82</f>
        <v>6622.35</v>
      </c>
      <c r="D80" s="29"/>
      <c r="E80" s="29"/>
    </row>
    <row r="81" spans="1:5" s="7" customFormat="1" outlineLevel="2">
      <c r="A81" s="41" t="s">
        <v>76</v>
      </c>
      <c r="B81" s="41" t="s">
        <v>77</v>
      </c>
      <c r="C81" s="37">
        <v>3127.22</v>
      </c>
      <c r="D81" s="37" t="s">
        <v>4</v>
      </c>
      <c r="E81" s="37">
        <v>18395.400000000001</v>
      </c>
    </row>
    <row r="82" spans="1:5" s="7" customFormat="1" outlineLevel="2">
      <c r="A82" s="41" t="s">
        <v>78</v>
      </c>
      <c r="B82" s="41" t="s">
        <v>79</v>
      </c>
      <c r="C82" s="37">
        <v>3495.13</v>
      </c>
      <c r="D82" s="37" t="s">
        <v>4</v>
      </c>
      <c r="E82" s="37">
        <v>18395.400000000001</v>
      </c>
    </row>
    <row r="83" spans="1:5" s="7" customFormat="1" ht="28.5" outlineLevel="2">
      <c r="A83" s="2" t="s">
        <v>40</v>
      </c>
      <c r="B83" s="44" t="e">
        <f>B85+#REF!</f>
        <v>#VALUE!</v>
      </c>
      <c r="C83" s="28">
        <f>C84+C85</f>
        <v>18634.54</v>
      </c>
      <c r="D83" s="29"/>
      <c r="E83" s="29"/>
    </row>
    <row r="84" spans="1:5" s="7" customFormat="1" outlineLevel="2">
      <c r="A84" s="41" t="s">
        <v>70</v>
      </c>
      <c r="B84" s="41" t="s">
        <v>70</v>
      </c>
      <c r="C84" s="37">
        <v>9933.52</v>
      </c>
      <c r="D84" s="37" t="s">
        <v>4</v>
      </c>
      <c r="E84" s="37">
        <v>18395.400000000001</v>
      </c>
    </row>
    <row r="85" spans="1:5" s="7" customFormat="1" outlineLevel="2">
      <c r="A85" s="41" t="s">
        <v>64</v>
      </c>
      <c r="B85" s="41" t="s">
        <v>64</v>
      </c>
      <c r="C85" s="37">
        <v>8701.02</v>
      </c>
      <c r="D85" s="37" t="s">
        <v>4</v>
      </c>
      <c r="E85" s="37">
        <v>18395.400000000001</v>
      </c>
    </row>
    <row r="86" spans="1:5" s="7" customFormat="1" ht="42.75" outlineLevel="2">
      <c r="A86" s="2" t="s">
        <v>41</v>
      </c>
      <c r="B86" s="44" t="e">
        <f>#REF!</f>
        <v>#REF!</v>
      </c>
      <c r="C86" s="28">
        <f>C87+C88+C89</f>
        <v>8907.99</v>
      </c>
      <c r="D86" s="29"/>
      <c r="E86" s="29"/>
    </row>
    <row r="87" spans="1:5" s="7" customFormat="1" outlineLevel="2">
      <c r="A87" s="41" t="s">
        <v>97</v>
      </c>
      <c r="B87" s="41" t="s">
        <v>97</v>
      </c>
      <c r="C87" s="37">
        <v>169.49</v>
      </c>
      <c r="D87" s="37" t="s">
        <v>5</v>
      </c>
      <c r="E87" s="37">
        <v>1</v>
      </c>
    </row>
    <row r="88" spans="1:5" s="7" customFormat="1" outlineLevel="2">
      <c r="A88" s="41" t="s">
        <v>35</v>
      </c>
      <c r="B88" s="41" t="s">
        <v>35</v>
      </c>
      <c r="C88" s="37">
        <v>949.54</v>
      </c>
      <c r="D88" s="37" t="s">
        <v>4</v>
      </c>
      <c r="E88" s="37">
        <v>659.4</v>
      </c>
    </row>
    <row r="89" spans="1:5" s="7" customFormat="1" outlineLevel="2">
      <c r="A89" s="41" t="s">
        <v>35</v>
      </c>
      <c r="B89" s="41" t="s">
        <v>35</v>
      </c>
      <c r="C89" s="37">
        <v>7788.96</v>
      </c>
      <c r="D89" s="37" t="s">
        <v>4</v>
      </c>
      <c r="E89" s="37">
        <v>5409</v>
      </c>
    </row>
    <row r="90" spans="1:5" s="7" customFormat="1" ht="57" outlineLevel="2">
      <c r="A90" s="2" t="s">
        <v>42</v>
      </c>
      <c r="B90" s="44" t="e">
        <f>SUM(#REF!)</f>
        <v>#REF!</v>
      </c>
      <c r="C90" s="28">
        <f>C91+C92+C93+C94+C95</f>
        <v>105902.57999999999</v>
      </c>
      <c r="D90" s="29"/>
      <c r="E90" s="29"/>
    </row>
    <row r="91" spans="1:5">
      <c r="A91" s="41" t="s">
        <v>65</v>
      </c>
      <c r="B91" s="41" t="s">
        <v>66</v>
      </c>
      <c r="C91" s="37">
        <v>52122.06</v>
      </c>
      <c r="D91" s="37" t="s">
        <v>4</v>
      </c>
      <c r="E91" s="37">
        <v>18483</v>
      </c>
    </row>
    <row r="92" spans="1:5">
      <c r="A92" s="41" t="s">
        <v>68</v>
      </c>
      <c r="B92" s="41" t="s">
        <v>69</v>
      </c>
      <c r="C92" s="37">
        <v>51875.03</v>
      </c>
      <c r="D92" s="37" t="s">
        <v>4</v>
      </c>
      <c r="E92" s="37">
        <v>18395.400000000001</v>
      </c>
    </row>
    <row r="93" spans="1:5" ht="16.5" customHeight="1">
      <c r="A93" s="41" t="s">
        <v>36</v>
      </c>
      <c r="B93" s="41" t="s">
        <v>37</v>
      </c>
      <c r="C93" s="37">
        <v>625.44000000000005</v>
      </c>
      <c r="D93" s="37" t="s">
        <v>4</v>
      </c>
      <c r="E93" s="37">
        <v>36790.800000000003</v>
      </c>
    </row>
    <row r="94" spans="1:5" s="48" customFormat="1" outlineLevel="2">
      <c r="A94" s="43" t="s">
        <v>96</v>
      </c>
      <c r="B94" s="43" t="s">
        <v>96</v>
      </c>
      <c r="C94" s="27">
        <v>280.29000000000002</v>
      </c>
      <c r="D94" s="27" t="s">
        <v>4</v>
      </c>
      <c r="E94" s="27">
        <v>0.5</v>
      </c>
    </row>
    <row r="95" spans="1:5" s="7" customFormat="1" outlineLevel="2">
      <c r="A95" s="41" t="s">
        <v>110</v>
      </c>
      <c r="B95" s="41" t="s">
        <v>110</v>
      </c>
      <c r="C95" s="37">
        <v>999.76</v>
      </c>
      <c r="D95" s="37" t="s">
        <v>111</v>
      </c>
      <c r="E95" s="37">
        <v>0.5</v>
      </c>
    </row>
    <row r="96" spans="1:5" s="7" customFormat="1" ht="45" outlineLevel="2">
      <c r="A96" s="19" t="s">
        <v>131</v>
      </c>
      <c r="B96" s="45">
        <f>C96/1.18</f>
        <v>3915.2542372881358</v>
      </c>
      <c r="C96" s="30">
        <f>E96*5*12</f>
        <v>4620</v>
      </c>
      <c r="D96" s="25" t="s">
        <v>7</v>
      </c>
      <c r="E96" s="31">
        <v>77</v>
      </c>
    </row>
    <row r="97" spans="1:6" s="7" customFormat="1" outlineLevel="2">
      <c r="A97" s="12" t="s">
        <v>53</v>
      </c>
      <c r="B97" s="46" t="e">
        <f>B15+B18+B21+#REF!+B45+B76+B77+B78+B79+B80+B83+B86+B90+#REF!</f>
        <v>#REF!</v>
      </c>
      <c r="C97" s="28">
        <f>C15++C18+C21+C25+C32+C45+C76+C77+C79+C80+C83+C86+C90+C96</f>
        <v>586097.16</v>
      </c>
      <c r="D97" s="29"/>
      <c r="E97" s="29"/>
    </row>
    <row r="98" spans="1:6" s="7" customFormat="1" outlineLevel="2">
      <c r="A98" s="12" t="s">
        <v>54</v>
      </c>
      <c r="B98" s="47"/>
      <c r="C98" s="28">
        <f>C97*1.18</f>
        <v>691594.64879999997</v>
      </c>
      <c r="D98" s="29"/>
      <c r="E98" s="29"/>
    </row>
    <row r="99" spans="1:6" s="7" customFormat="1" outlineLevel="2">
      <c r="A99" s="12" t="s">
        <v>55</v>
      </c>
      <c r="B99" s="47"/>
      <c r="C99" s="28">
        <f>C4+C5+C8-C98</f>
        <v>-50689.328800000018</v>
      </c>
      <c r="D99" s="29"/>
      <c r="E99" s="29"/>
    </row>
    <row r="100" spans="1:6" s="7" customFormat="1" ht="28.5" outlineLevel="2">
      <c r="A100" s="2" t="s">
        <v>56</v>
      </c>
      <c r="B100" s="44"/>
      <c r="C100" s="28">
        <f>C99+C7</f>
        <v>30658.231200000038</v>
      </c>
      <c r="D100" s="29"/>
      <c r="E100" s="29"/>
    </row>
    <row r="101" spans="1:6" s="7" customFormat="1" outlineLevel="2">
      <c r="A101" s="13"/>
      <c r="B101" s="14"/>
      <c r="C101" s="32"/>
      <c r="D101" s="32"/>
      <c r="E101" s="32"/>
    </row>
    <row r="102" spans="1:6" s="7" customFormat="1" outlineLevel="2">
      <c r="A102" s="13"/>
      <c r="B102" s="14"/>
      <c r="C102" s="32"/>
      <c r="D102" s="32"/>
      <c r="E102" s="32"/>
    </row>
    <row r="103" spans="1:6">
      <c r="A103" s="10"/>
      <c r="B103" s="11"/>
      <c r="C103" s="33"/>
      <c r="D103" s="34"/>
      <c r="E103" s="34"/>
    </row>
    <row r="104" spans="1:6">
      <c r="A104" s="15"/>
      <c r="B104" s="16"/>
      <c r="C104" s="35"/>
      <c r="D104" s="35"/>
      <c r="E104" s="35"/>
    </row>
    <row r="105" spans="1:6" s="7" customFormat="1" outlineLevel="2">
      <c r="A105" s="13"/>
      <c r="B105" s="14"/>
      <c r="C105" s="32"/>
      <c r="D105" s="32"/>
      <c r="E105" s="32"/>
    </row>
    <row r="106" spans="1:6">
      <c r="A106" s="10"/>
      <c r="B106" s="17"/>
      <c r="C106" s="33"/>
      <c r="D106" s="34"/>
      <c r="E106" s="34"/>
      <c r="F106" s="5"/>
    </row>
    <row r="107" spans="1:6" ht="16.5" customHeight="1">
      <c r="A107" s="10"/>
      <c r="B107" s="18"/>
      <c r="C107" s="33"/>
      <c r="D107" s="34"/>
      <c r="E107" s="34"/>
    </row>
    <row r="108" spans="1:6">
      <c r="A108" s="10"/>
      <c r="B108" s="18"/>
      <c r="C108" s="33"/>
      <c r="D108" s="34"/>
      <c r="E108" s="34"/>
    </row>
    <row r="109" spans="1:6">
      <c r="A109" s="10"/>
      <c r="B109" s="18"/>
      <c r="C109" s="33"/>
      <c r="D109" s="33"/>
      <c r="E109" s="34"/>
    </row>
  </sheetData>
  <mergeCells count="3">
    <mergeCell ref="A1:E1"/>
    <mergeCell ref="A14:E14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100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2018-03-21T02:35:03Z</cp:lastPrinted>
  <dcterms:created xsi:type="dcterms:W3CDTF">2016-03-18T02:51:51Z</dcterms:created>
  <dcterms:modified xsi:type="dcterms:W3CDTF">2018-03-22T07:41:41Z</dcterms:modified>
</cp:coreProperties>
</file>