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Лист1!$A$1:$E$102</definedName>
  </definedNames>
  <calcPr calcId="124519" calcMode="manual"/>
</workbook>
</file>

<file path=xl/calcChain.xml><?xml version="1.0" encoding="utf-8"?>
<calcChain xmlns="http://schemas.openxmlformats.org/spreadsheetml/2006/main">
  <c r="C102" i="1"/>
  <c r="C25"/>
  <c r="C21"/>
  <c r="C18"/>
  <c r="C15"/>
  <c r="C99" s="1"/>
  <c r="C8"/>
  <c r="C13"/>
  <c r="C7"/>
  <c r="C98"/>
  <c r="C44"/>
  <c r="C32"/>
  <c r="C89"/>
  <c r="C9"/>
  <c r="C85"/>
  <c r="C79" l="1"/>
  <c r="C100" l="1"/>
  <c r="C101" s="1"/>
  <c r="B98"/>
  <c r="B89"/>
  <c r="B88"/>
  <c r="B85"/>
  <c r="B84"/>
  <c r="B83"/>
  <c r="B82"/>
  <c r="B79"/>
  <c r="B78"/>
  <c r="B44"/>
  <c r="B21" l="1"/>
  <c r="B18"/>
  <c r="B15"/>
  <c r="B99" l="1"/>
</calcChain>
</file>

<file path=xl/sharedStrings.xml><?xml version="1.0" encoding="utf-8"?>
<sst xmlns="http://schemas.openxmlformats.org/spreadsheetml/2006/main" count="247" uniqueCount="140">
  <si>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</si>
  <si>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</si>
  <si>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</si>
  <si>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</si>
  <si>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</si>
  <si>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</si>
  <si>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</si>
  <si>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</si>
  <si>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</si>
  <si>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</si>
  <si>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</si>
  <si>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</si>
  <si>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</si>
  <si>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</si>
  <si>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</si>
  <si>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</si>
  <si>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</si>
  <si>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</si>
  <si>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</si>
  <si>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</si>
  <si>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</si>
  <si>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</si>
  <si>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</si>
  <si>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</si>
  <si>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</si>
  <si>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</si>
  <si>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</si>
  <si>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</si>
  <si>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</si>
  <si>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</si>
  <si>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</si>
  <si>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</si>
  <si>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</si>
  <si>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</si>
  <si>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</si>
  <si>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3,4 кв. 2017 г. коэф.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</si>
  <si>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</si>
  <si>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</si>
  <si>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</si>
  <si>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</si>
  <si>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</si>
  <si>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</si>
  <si>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</si>
  <si>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Закрытие и открытие стояков</t>
  </si>
  <si>
    <t>1 стояк</t>
  </si>
  <si>
    <t>1м</t>
  </si>
  <si>
    <t>прочистка канализационной сети внутренней</t>
  </si>
  <si>
    <t>Дебиторская задолженность на 31.12.2017 г.</t>
  </si>
  <si>
    <t>Перезапуск (удаление воздуха) стояков отопления</t>
  </si>
  <si>
    <t>1 раз</t>
  </si>
  <si>
    <t>Подключение системы отопления</t>
  </si>
  <si>
    <t>замена эл. лампочки накаливания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</si>
  <si>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</si>
  <si>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</si>
  <si>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</si>
  <si>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</si>
  <si>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</si>
  <si>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</si>
  <si>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</si>
  <si>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</si>
  <si>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</si>
  <si>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</si>
  <si>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</si>
  <si>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</si>
  <si>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дом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</si>
  <si>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</si>
  <si>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</si>
  <si>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Содержание, экспл. и ремонт лифтового хоз-ва,1,2 кв. 2017 г.</t>
  </si>
  <si>
    <t>Содержание, экспл. и ремонт лифтового хоз-ва,1,2 к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</si>
  <si>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</si>
  <si>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</si>
  <si>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Горячая вода (ОДН) 3,4 кв. к=0,8;</t>
  </si>
  <si>
    <t>покраска теплового узла</t>
  </si>
  <si>
    <t>розлив</t>
  </si>
  <si>
    <t>навеска замка</t>
  </si>
  <si>
    <t>осмотр подвала</t>
  </si>
  <si>
    <t>раз</t>
  </si>
  <si>
    <t>Уборка придомовой территории 1,2 кв. 2017 г. коэф.</t>
  </si>
  <si>
    <t>замена навесов на дверном полотне</t>
  </si>
  <si>
    <t>Смена труб канализации д. 100</t>
  </si>
  <si>
    <t>Устранение свищей хомутами</t>
  </si>
  <si>
    <t>замена вентиля</t>
  </si>
  <si>
    <t xml:space="preserve">Всего доходов на дому за 2017 год </t>
  </si>
  <si>
    <t>Адрес: ул. Столярова, д. 38</t>
  </si>
  <si>
    <t>ЗАО "Читинские ключи"</t>
  </si>
  <si>
    <t>ПАО "ВТБ-24"</t>
  </si>
  <si>
    <t>ОАО "РЖД"</t>
  </si>
  <si>
    <t>Уборка МОП 1,2 кв. 2017 коэф. 0,9</t>
  </si>
  <si>
    <t>Уборка МОП 3,4 кв. 2017 г. коэф. 0,9; 1</t>
  </si>
  <si>
    <t>Содержание ДРС 1,2 кв. 2017 г. к=0,9</t>
  </si>
  <si>
    <t>Содержание ДРС 3,4 кв. 2017 г. коэф. 0,9</t>
  </si>
  <si>
    <t>Уборка придомовой территории 1,2 кв. 2017 г. коэф. 0,85; 0,9</t>
  </si>
  <si>
    <t>Уборка придомовой территории 3,4 кв. 2017 г. коэф. 0,85;0,9;</t>
  </si>
  <si>
    <t>елка</t>
  </si>
  <si>
    <t>Выезд а/машины по заявке</t>
  </si>
  <si>
    <t>выезд</t>
  </si>
  <si>
    <t>Прочистка труб ХВС</t>
  </si>
  <si>
    <t>Ремонт вентилей д.20-32</t>
  </si>
  <si>
    <t>Ремонт задвижек для всех диам. без снятия</t>
  </si>
  <si>
    <t>Ремонт канализационной трубы</t>
  </si>
  <si>
    <t>Сварка свищей на стояках</t>
  </si>
  <si>
    <t>Смена сборки (без сварочных работ)</t>
  </si>
  <si>
    <t>Смена труб ГВС д. 32 мм</t>
  </si>
  <si>
    <t>Смена труб ГВС д.25</t>
  </si>
  <si>
    <t>Смена труб ГВС д.32</t>
  </si>
  <si>
    <t>Смена труб ППР д. 20 (без сварочных работ/ХВС,ГВС)</t>
  </si>
  <si>
    <t>замена вентиля на радиаторе</t>
  </si>
  <si>
    <t>навеска пружин на тамбурные двери</t>
  </si>
  <si>
    <t>1 шт</t>
  </si>
  <si>
    <t>осмотр кровли ж/ дома с выполнением мелкого ремонта</t>
  </si>
  <si>
    <t>осмотр кровли ж/ дома с выполнением мелкого ремонт</t>
  </si>
  <si>
    <t>ремонт металлических сничек на металлических дверях</t>
  </si>
  <si>
    <t>ремонт металлических сничек на металлических дверя</t>
  </si>
  <si>
    <t>ремонт мягкой кровли</t>
  </si>
  <si>
    <t>ремонт труб КНС</t>
  </si>
  <si>
    <t>сброс воздуха с системы отопления</t>
  </si>
  <si>
    <t>смена труб из ВГП труб Д32 с произв-ом свар-х работ</t>
  </si>
  <si>
    <t>смена труб из ВГП труб Д32 с произв-ом свар-х рабо</t>
  </si>
  <si>
    <t>частичная замена розлива отопления</t>
  </si>
  <si>
    <t>чистка врезки</t>
  </si>
  <si>
    <t>Очистка катка от снега  2 раза</t>
  </si>
  <si>
    <t>ремонт хоккейной коробки</t>
  </si>
  <si>
    <t>ремонт скамеек</t>
  </si>
  <si>
    <t>Заливка катка (жилой дом)</t>
  </si>
  <si>
    <t>м3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</si>
  <si>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</si>
  <si>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</si>
  <si>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Ремонт дверных полотен</t>
  </si>
  <si>
    <t>Смена стекол</t>
  </si>
  <si>
    <t>Установка почтовых ящиков 5 секц.</t>
  </si>
  <si>
    <t>заливка хоккейной коробки</t>
  </si>
  <si>
    <t>день</t>
  </si>
  <si>
    <t>замена пакетных выключателей</t>
  </si>
  <si>
    <t>ремонт тамбура</t>
  </si>
  <si>
    <t>тамбуры</t>
  </si>
  <si>
    <t>тамбур</t>
  </si>
  <si>
    <t>Частичная замена стояка КНС</t>
  </si>
  <si>
    <t>Холодная вода (ОДН), 3,4кв. 2017 г.МКД от 10 до 16 эт. к=0,9</t>
  </si>
  <si>
    <t>Холодная вода (ОДН), 3,4кв. 2017 г.МКД от 10 до 16</t>
  </si>
  <si>
    <t>15.Расходы по снятию показаний с ИПУ по электроэнергии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</si>
</sst>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0" fontId="5" fillId="0" borderId="2" xfId="0" applyFont="1" applyFill="1" applyBorder="1"/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A99" sqref="A99"/>
    </sheetView>
  </sheetViews>
  <sheetFormatPr defaultRowHeight="15" outlineLevelRow="2"/>
  <cols>
    <col min="1" max="1" width="59.5703125" style="18" customWidth="1"/>
    <col min="2" max="2" width="15.5703125" style="19" hidden="1" customWidth="1"/>
    <col min="3" max="3" width="17.42578125" style="20" customWidth="1"/>
    <col min="4" max="4" width="9.28515625" style="20" customWidth="1"/>
    <col min="5" max="5" width="14.42578125" style="20" customWidth="1"/>
    <col min="6" max="6" width="17.28515625" style="1" customWidth="1"/>
    <col min="7" max="7" width="9.42578125" style="1" bestFit="1" customWidth="1"/>
    <col min="8" max="16384" width="9.140625" style="1"/>
  </cols>
  <sheetData>
    <row r="1" spans="1:6" ht="46.5" customHeight="1">
      <c r="A1" s="47" t="s">
        <v>9</v>
      </c>
      <c r="B1" s="47"/>
      <c r="C1" s="47"/>
      <c r="D1" s="47"/>
      <c r="E1" s="47"/>
    </row>
    <row r="2" spans="1:6" ht="17.25" customHeight="1">
      <c r="A2" s="2" t="s">
        <v>83</v>
      </c>
      <c r="B2" s="3" t="s">
        <v>8</v>
      </c>
      <c r="C2" s="49" t="s">
        <v>10</v>
      </c>
      <c r="D2" s="49"/>
      <c r="E2" s="49"/>
    </row>
    <row r="3" spans="1:6" ht="57">
      <c r="A3" s="4" t="s">
        <v>3</v>
      </c>
      <c r="B3" s="5" t="s">
        <v>0</v>
      </c>
      <c r="C3" s="6" t="s">
        <v>52</v>
      </c>
      <c r="D3" s="44" t="s">
        <v>1</v>
      </c>
      <c r="E3" s="6" t="s">
        <v>2</v>
      </c>
    </row>
    <row r="4" spans="1:6">
      <c r="A4" s="4" t="s">
        <v>11</v>
      </c>
      <c r="B4" s="5"/>
      <c r="C4" s="6">
        <v>992173.97</v>
      </c>
      <c r="D4" s="44"/>
      <c r="E4" s="6"/>
    </row>
    <row r="5" spans="1:6" ht="28.5">
      <c r="A5" s="4" t="s">
        <v>12</v>
      </c>
      <c r="B5" s="5"/>
      <c r="C5" s="6">
        <v>2950232.1</v>
      </c>
      <c r="D5" s="44"/>
      <c r="E5" s="6"/>
    </row>
    <row r="6" spans="1:6">
      <c r="A6" s="4" t="s">
        <v>13</v>
      </c>
      <c r="B6" s="5"/>
      <c r="C6" s="6">
        <v>3184125.67</v>
      </c>
      <c r="D6" s="44"/>
      <c r="E6" s="6"/>
    </row>
    <row r="7" spans="1:6">
      <c r="A7" s="4" t="s">
        <v>47</v>
      </c>
      <c r="B7" s="5"/>
      <c r="C7" s="6">
        <f>C6-C5</f>
        <v>233893.56999999983</v>
      </c>
      <c r="D7" s="44"/>
      <c r="E7" s="6"/>
    </row>
    <row r="8" spans="1:6">
      <c r="A8" s="4" t="s">
        <v>14</v>
      </c>
      <c r="B8" s="5"/>
      <c r="C8" s="6">
        <f>C9+C10+C11+C12</f>
        <v>313626.13</v>
      </c>
      <c r="D8" s="44"/>
      <c r="E8" s="6"/>
    </row>
    <row r="9" spans="1:6">
      <c r="A9" s="4" t="s">
        <v>15</v>
      </c>
      <c r="B9" s="5"/>
      <c r="C9" s="6">
        <f>1593*12+1800*12</f>
        <v>40716</v>
      </c>
      <c r="D9" s="44"/>
      <c r="E9" s="6"/>
    </row>
    <row r="10" spans="1:6">
      <c r="A10" s="4" t="s">
        <v>84</v>
      </c>
      <c r="B10" s="5"/>
      <c r="C10" s="6">
        <v>108000</v>
      </c>
      <c r="D10" s="44"/>
      <c r="E10" s="6"/>
    </row>
    <row r="11" spans="1:6">
      <c r="A11" s="4" t="s">
        <v>85</v>
      </c>
      <c r="B11" s="5"/>
      <c r="C11" s="6">
        <v>156520.99</v>
      </c>
      <c r="D11" s="44"/>
      <c r="E11" s="6"/>
    </row>
    <row r="12" spans="1:6">
      <c r="A12" s="4" t="s">
        <v>86</v>
      </c>
      <c r="B12" s="5"/>
      <c r="C12" s="6">
        <v>8389.14</v>
      </c>
      <c r="D12" s="44"/>
      <c r="E12" s="6"/>
    </row>
    <row r="13" spans="1:6">
      <c r="A13" s="7" t="s">
        <v>82</v>
      </c>
      <c r="B13" s="8"/>
      <c r="C13" s="6">
        <f>C4+C5+C8</f>
        <v>4256032.2</v>
      </c>
      <c r="D13" s="9"/>
      <c r="E13" s="9"/>
    </row>
    <row r="14" spans="1:6">
      <c r="A14" s="48" t="s">
        <v>16</v>
      </c>
      <c r="B14" s="48"/>
      <c r="C14" s="48"/>
      <c r="D14" s="48"/>
      <c r="E14" s="48"/>
    </row>
    <row r="15" spans="1:6" ht="28.5">
      <c r="A15" s="2" t="s">
        <v>27</v>
      </c>
      <c r="B15" s="3" t="e">
        <f>#REF!</f>
        <v>#REF!</v>
      </c>
      <c r="C15" s="10">
        <f>C16+C17</f>
        <v>458103.42</v>
      </c>
      <c r="D15" s="45"/>
      <c r="E15" s="45"/>
      <c r="F15" s="11"/>
    </row>
    <row r="16" spans="1:6" s="13" customFormat="1" outlineLevel="2">
      <c r="A16" s="26" t="s">
        <v>21</v>
      </c>
      <c r="B16" s="26" t="s">
        <v>22</v>
      </c>
      <c r="C16" s="27">
        <v>221748.61</v>
      </c>
      <c r="D16" s="27" t="s">
        <v>4</v>
      </c>
      <c r="E16" s="27">
        <v>66391.8</v>
      </c>
      <c r="F16" s="12"/>
    </row>
    <row r="17" spans="1:7" s="13" customFormat="1" outlineLevel="2">
      <c r="A17" s="26" t="s">
        <v>23</v>
      </c>
      <c r="B17" s="26" t="s">
        <v>24</v>
      </c>
      <c r="C17" s="27">
        <v>236354.81</v>
      </c>
      <c r="D17" s="27" t="s">
        <v>4</v>
      </c>
      <c r="E17" s="27">
        <v>66391.8</v>
      </c>
      <c r="F17" s="12"/>
      <c r="G17" s="12"/>
    </row>
    <row r="18" spans="1:7" ht="28.5">
      <c r="A18" s="2" t="s">
        <v>28</v>
      </c>
      <c r="B18" s="3" t="e">
        <f>#REF!</f>
        <v>#REF!</v>
      </c>
      <c r="C18" s="10">
        <f>C19+C20</f>
        <v>183904.90000000002</v>
      </c>
      <c r="D18" s="45"/>
      <c r="E18" s="45"/>
    </row>
    <row r="19" spans="1:7" s="13" customFormat="1" outlineLevel="2">
      <c r="A19" s="26" t="s">
        <v>87</v>
      </c>
      <c r="B19" s="26" t="s">
        <v>87</v>
      </c>
      <c r="C19" s="27">
        <v>88300.71</v>
      </c>
      <c r="D19" s="27" t="s">
        <v>4</v>
      </c>
      <c r="E19" s="27">
        <v>66391.5</v>
      </c>
    </row>
    <row r="20" spans="1:7" s="13" customFormat="1" outlineLevel="2">
      <c r="A20" s="26" t="s">
        <v>88</v>
      </c>
      <c r="B20" s="26" t="s">
        <v>88</v>
      </c>
      <c r="C20" s="27">
        <v>95604.19</v>
      </c>
      <c r="D20" s="27" t="s">
        <v>4</v>
      </c>
      <c r="E20" s="27">
        <v>66391.8</v>
      </c>
    </row>
    <row r="21" spans="1:7" ht="28.5">
      <c r="A21" s="2" t="s">
        <v>29</v>
      </c>
      <c r="B21" s="14" t="e">
        <f>#REF!+#REF!</f>
        <v>#REF!</v>
      </c>
      <c r="C21" s="10">
        <f>C22+C23+C24</f>
        <v>185069.62</v>
      </c>
      <c r="D21" s="17"/>
      <c r="E21" s="45"/>
    </row>
    <row r="22" spans="1:7" s="13" customFormat="1" outlineLevel="2">
      <c r="A22" s="26" t="s">
        <v>53</v>
      </c>
      <c r="B22" s="26" t="s">
        <v>53</v>
      </c>
      <c r="C22" s="27">
        <v>78889.3</v>
      </c>
      <c r="D22" s="27" t="s">
        <v>25</v>
      </c>
      <c r="E22" s="27">
        <v>1757</v>
      </c>
    </row>
    <row r="23" spans="1:7" s="13" customFormat="1" ht="13.5" customHeight="1" outlineLevel="2">
      <c r="A23" s="26" t="s">
        <v>54</v>
      </c>
      <c r="B23" s="26" t="s">
        <v>54</v>
      </c>
      <c r="C23" s="27">
        <v>12123.3</v>
      </c>
      <c r="D23" s="27" t="s">
        <v>25</v>
      </c>
      <c r="E23" s="27">
        <v>1757</v>
      </c>
    </row>
    <row r="24" spans="1:7" s="13" customFormat="1" outlineLevel="2">
      <c r="A24" s="26" t="s">
        <v>26</v>
      </c>
      <c r="B24" s="26" t="s">
        <v>26</v>
      </c>
      <c r="C24" s="27">
        <v>94057.02</v>
      </c>
      <c r="D24" s="27" t="s">
        <v>25</v>
      </c>
      <c r="E24" s="27">
        <v>1746</v>
      </c>
    </row>
    <row r="25" spans="1:7" ht="42.75">
      <c r="A25" s="2" t="s">
        <v>30</v>
      </c>
      <c r="B25" s="3"/>
      <c r="C25" s="10">
        <f>C26+C27+C28+C29+C30+C31</f>
        <v>183075.7</v>
      </c>
      <c r="D25" s="45"/>
      <c r="E25" s="45"/>
    </row>
    <row r="26" spans="1:7" s="13" customFormat="1" outlineLevel="2">
      <c r="A26" s="26" t="s">
        <v>71</v>
      </c>
      <c r="B26" s="26" t="s">
        <v>71</v>
      </c>
      <c r="C26" s="27">
        <v>5311.34</v>
      </c>
      <c r="D26" s="27" t="s">
        <v>4</v>
      </c>
      <c r="E26" s="27">
        <v>66391.8</v>
      </c>
    </row>
    <row r="27" spans="1:7" s="13" customFormat="1" outlineLevel="2">
      <c r="A27" s="26" t="s">
        <v>31</v>
      </c>
      <c r="B27" s="26" t="s">
        <v>32</v>
      </c>
      <c r="C27" s="27">
        <v>6815.53</v>
      </c>
      <c r="D27" s="27" t="s">
        <v>4</v>
      </c>
      <c r="E27" s="27">
        <v>138.66800000000001</v>
      </c>
    </row>
    <row r="28" spans="1:7" s="13" customFormat="1" outlineLevel="2">
      <c r="A28" s="26" t="s">
        <v>17</v>
      </c>
      <c r="B28" s="26" t="s">
        <v>18</v>
      </c>
      <c r="C28" s="27">
        <v>7347.5</v>
      </c>
      <c r="D28" s="27" t="s">
        <v>4</v>
      </c>
      <c r="E28" s="27">
        <v>351.387</v>
      </c>
    </row>
    <row r="29" spans="1:7" s="13" customFormat="1" outlineLevel="2">
      <c r="A29" s="26" t="s">
        <v>137</v>
      </c>
      <c r="B29" s="26" t="s">
        <v>138</v>
      </c>
      <c r="C29" s="27">
        <v>5975.26</v>
      </c>
      <c r="D29" s="27" t="s">
        <v>4</v>
      </c>
      <c r="E29" s="27">
        <v>66391.8</v>
      </c>
    </row>
    <row r="30" spans="1:7" s="13" customFormat="1" outlineLevel="2">
      <c r="A30" s="26" t="s">
        <v>33</v>
      </c>
      <c r="B30" s="26" t="s">
        <v>34</v>
      </c>
      <c r="C30" s="27">
        <v>84317.59</v>
      </c>
      <c r="D30" s="27" t="s">
        <v>4</v>
      </c>
      <c r="E30" s="27">
        <v>66391.8</v>
      </c>
    </row>
    <row r="31" spans="1:7" s="13" customFormat="1" ht="15.75" customHeight="1" outlineLevel="2">
      <c r="A31" s="26" t="s">
        <v>19</v>
      </c>
      <c r="B31" s="26" t="s">
        <v>20</v>
      </c>
      <c r="C31" s="27">
        <v>73308.479999999996</v>
      </c>
      <c r="D31" s="27" t="s">
        <v>4</v>
      </c>
      <c r="E31" s="27">
        <v>21948.648000000001</v>
      </c>
    </row>
    <row r="32" spans="1:7" ht="42.75" outlineLevel="1">
      <c r="A32" s="2" t="s">
        <v>38</v>
      </c>
      <c r="B32" s="15"/>
      <c r="C32" s="25">
        <f>C33+C34+C35+C36+C37+C38+C39+C40+C41+C42+C43</f>
        <v>34916.909999999996</v>
      </c>
      <c r="D32" s="16"/>
      <c r="E32" s="16"/>
      <c r="F32" s="11"/>
      <c r="G32" s="11"/>
    </row>
    <row r="33" spans="1:7" outlineLevel="1">
      <c r="A33" s="26" t="s">
        <v>125</v>
      </c>
      <c r="B33" s="26" t="s">
        <v>126</v>
      </c>
      <c r="C33" s="27">
        <v>215.6</v>
      </c>
      <c r="D33" s="27" t="s">
        <v>5</v>
      </c>
      <c r="E33" s="27">
        <v>1</v>
      </c>
      <c r="F33" s="11"/>
      <c r="G33" s="11"/>
    </row>
    <row r="34" spans="1:7" outlineLevel="1">
      <c r="A34" s="26" t="s">
        <v>127</v>
      </c>
      <c r="B34" s="26" t="s">
        <v>127</v>
      </c>
      <c r="C34" s="27">
        <v>972.46</v>
      </c>
      <c r="D34" s="27" t="s">
        <v>5</v>
      </c>
      <c r="E34" s="27">
        <v>1</v>
      </c>
      <c r="F34" s="11"/>
      <c r="G34" s="11"/>
    </row>
    <row r="35" spans="1:7" s="13" customFormat="1" outlineLevel="2">
      <c r="A35" s="26" t="s">
        <v>128</v>
      </c>
      <c r="B35" s="26" t="s">
        <v>128</v>
      </c>
      <c r="C35" s="27">
        <v>148.44</v>
      </c>
      <c r="D35" s="27" t="s">
        <v>4</v>
      </c>
      <c r="E35" s="27">
        <v>0.15</v>
      </c>
    </row>
    <row r="36" spans="1:7" s="13" customFormat="1" outlineLevel="2">
      <c r="A36" s="26" t="s">
        <v>128</v>
      </c>
      <c r="B36" s="26" t="s">
        <v>128</v>
      </c>
      <c r="C36" s="27">
        <v>1181.93</v>
      </c>
      <c r="D36" s="27" t="s">
        <v>4</v>
      </c>
      <c r="E36" s="27">
        <v>1.74</v>
      </c>
    </row>
    <row r="37" spans="1:7" s="13" customFormat="1" outlineLevel="2">
      <c r="A37" s="26" t="s">
        <v>129</v>
      </c>
      <c r="B37" s="26" t="s">
        <v>129</v>
      </c>
      <c r="C37" s="27">
        <v>6766.16</v>
      </c>
      <c r="D37" s="27" t="s">
        <v>5</v>
      </c>
      <c r="E37" s="27">
        <v>4</v>
      </c>
    </row>
    <row r="38" spans="1:7" s="13" customFormat="1" outlineLevel="2">
      <c r="A38" s="26" t="s">
        <v>130</v>
      </c>
      <c r="B38" s="26" t="s">
        <v>130</v>
      </c>
      <c r="C38" s="27">
        <v>4998.8</v>
      </c>
      <c r="D38" s="27" t="s">
        <v>131</v>
      </c>
      <c r="E38" s="27">
        <v>2.5</v>
      </c>
    </row>
    <row r="39" spans="1:7" s="13" customFormat="1" outlineLevel="2">
      <c r="A39" s="26" t="s">
        <v>132</v>
      </c>
      <c r="B39" s="26" t="s">
        <v>132</v>
      </c>
      <c r="C39" s="27">
        <v>328.56</v>
      </c>
      <c r="D39" s="27" t="s">
        <v>5</v>
      </c>
      <c r="E39" s="27">
        <v>1</v>
      </c>
    </row>
    <row r="40" spans="1:7" s="13" customFormat="1" outlineLevel="2">
      <c r="A40" s="26" t="s">
        <v>51</v>
      </c>
      <c r="B40" s="26" t="s">
        <v>51</v>
      </c>
      <c r="C40" s="27">
        <v>347.72</v>
      </c>
      <c r="D40" s="27" t="s">
        <v>5</v>
      </c>
      <c r="E40" s="27">
        <v>4</v>
      </c>
    </row>
    <row r="41" spans="1:7" s="13" customFormat="1" outlineLevel="2">
      <c r="A41" s="26" t="s">
        <v>74</v>
      </c>
      <c r="B41" s="26" t="s">
        <v>74</v>
      </c>
      <c r="C41" s="27">
        <v>2429.2399999999998</v>
      </c>
      <c r="D41" s="27" t="s">
        <v>5</v>
      </c>
      <c r="E41" s="27">
        <v>4</v>
      </c>
    </row>
    <row r="42" spans="1:7" s="13" customFormat="1" outlineLevel="2">
      <c r="A42" s="26" t="s">
        <v>133</v>
      </c>
      <c r="B42" s="26" t="s">
        <v>133</v>
      </c>
      <c r="C42" s="27">
        <v>8764</v>
      </c>
      <c r="D42" s="27" t="s">
        <v>134</v>
      </c>
      <c r="E42" s="27">
        <v>1</v>
      </c>
    </row>
    <row r="43" spans="1:7" s="13" customFormat="1" outlineLevel="2">
      <c r="A43" s="26" t="s">
        <v>133</v>
      </c>
      <c r="B43" s="26" t="s">
        <v>133</v>
      </c>
      <c r="C43" s="27">
        <v>8764</v>
      </c>
      <c r="D43" s="27" t="s">
        <v>135</v>
      </c>
      <c r="E43" s="27">
        <v>1</v>
      </c>
    </row>
    <row r="44" spans="1:7" s="13" customFormat="1" ht="57" outlineLevel="2">
      <c r="A44" s="2" t="s">
        <v>39</v>
      </c>
      <c r="B44" s="28" t="e">
        <f>SUM(#REF!)</f>
        <v>#REF!</v>
      </c>
      <c r="C44" s="29">
        <f>C45+C46+C47+C48+C49+C50+C51+C52+C53+C54+C55+C56+C57+C58+C59+C60+C61+C62+C63+C64+C65+C66+C67+C68+C69+C70+C71+C72+C73+C74+C75+C76+C77</f>
        <v>95731.260000000009</v>
      </c>
      <c r="D44" s="30"/>
      <c r="E44" s="30"/>
    </row>
    <row r="45" spans="1:7" s="13" customFormat="1" outlineLevel="2">
      <c r="A45" s="26" t="s">
        <v>94</v>
      </c>
      <c r="B45" s="26" t="s">
        <v>94</v>
      </c>
      <c r="C45" s="27">
        <v>969.06</v>
      </c>
      <c r="D45" s="27" t="s">
        <v>95</v>
      </c>
      <c r="E45" s="27">
        <v>2</v>
      </c>
    </row>
    <row r="46" spans="1:7" s="13" customFormat="1" outlineLevel="2">
      <c r="A46" s="26" t="s">
        <v>69</v>
      </c>
      <c r="B46" s="26" t="s">
        <v>70</v>
      </c>
      <c r="C46" s="27">
        <v>381.22</v>
      </c>
      <c r="D46" s="27" t="s">
        <v>64</v>
      </c>
      <c r="E46" s="27">
        <v>1</v>
      </c>
    </row>
    <row r="47" spans="1:7" s="13" customFormat="1" outlineLevel="2">
      <c r="A47" s="26" t="s">
        <v>43</v>
      </c>
      <c r="B47" s="26" t="s">
        <v>43</v>
      </c>
      <c r="C47" s="27">
        <v>3237.44</v>
      </c>
      <c r="D47" s="27" t="s">
        <v>44</v>
      </c>
      <c r="E47" s="27">
        <v>4</v>
      </c>
    </row>
    <row r="48" spans="1:7" s="13" customFormat="1" outlineLevel="2">
      <c r="A48" s="26" t="s">
        <v>48</v>
      </c>
      <c r="B48" s="26" t="s">
        <v>48</v>
      </c>
      <c r="C48" s="27">
        <v>599.44000000000005</v>
      </c>
      <c r="D48" s="27" t="s">
        <v>49</v>
      </c>
      <c r="E48" s="27">
        <v>4</v>
      </c>
    </row>
    <row r="49" spans="1:5" s="13" customFormat="1" outlineLevel="1">
      <c r="A49" s="26" t="s">
        <v>50</v>
      </c>
      <c r="B49" s="26" t="s">
        <v>50</v>
      </c>
      <c r="C49" s="27">
        <v>289.19</v>
      </c>
      <c r="D49" s="27" t="s">
        <v>5</v>
      </c>
      <c r="E49" s="27">
        <v>1</v>
      </c>
    </row>
    <row r="50" spans="1:5" s="13" customFormat="1" ht="15" customHeight="1" outlineLevel="2">
      <c r="A50" s="26" t="s">
        <v>96</v>
      </c>
      <c r="B50" s="26" t="s">
        <v>96</v>
      </c>
      <c r="C50" s="27">
        <v>379.3</v>
      </c>
      <c r="D50" s="27" t="s">
        <v>6</v>
      </c>
      <c r="E50" s="27">
        <v>1</v>
      </c>
    </row>
    <row r="51" spans="1:5" s="13" customFormat="1" ht="15.75" customHeight="1" outlineLevel="2">
      <c r="A51" s="26" t="s">
        <v>97</v>
      </c>
      <c r="B51" s="26" t="s">
        <v>97</v>
      </c>
      <c r="C51" s="27">
        <v>383.63</v>
      </c>
      <c r="D51" s="27" t="s">
        <v>5</v>
      </c>
      <c r="E51" s="27">
        <v>1</v>
      </c>
    </row>
    <row r="52" spans="1:5" s="13" customFormat="1" outlineLevel="2">
      <c r="A52" s="26" t="s">
        <v>98</v>
      </c>
      <c r="B52" s="26" t="s">
        <v>98</v>
      </c>
      <c r="C52" s="27">
        <v>12064.44</v>
      </c>
      <c r="D52" s="27" t="s">
        <v>5</v>
      </c>
      <c r="E52" s="27">
        <v>6</v>
      </c>
    </row>
    <row r="53" spans="1:5" s="13" customFormat="1" outlineLevel="2">
      <c r="A53" s="26" t="s">
        <v>99</v>
      </c>
      <c r="B53" s="26" t="s">
        <v>99</v>
      </c>
      <c r="C53" s="27">
        <v>5592.16</v>
      </c>
      <c r="D53" s="27" t="s">
        <v>6</v>
      </c>
      <c r="E53" s="27">
        <v>8</v>
      </c>
    </row>
    <row r="54" spans="1:5" s="13" customFormat="1" outlineLevel="2">
      <c r="A54" s="26" t="s">
        <v>100</v>
      </c>
      <c r="B54" s="26" t="s">
        <v>100</v>
      </c>
      <c r="C54" s="27">
        <v>755.95</v>
      </c>
      <c r="D54" s="27" t="s">
        <v>5</v>
      </c>
      <c r="E54" s="27">
        <v>1</v>
      </c>
    </row>
    <row r="55" spans="1:5" s="13" customFormat="1" outlineLevel="2">
      <c r="A55" s="26" t="s">
        <v>101</v>
      </c>
      <c r="B55" s="26" t="s">
        <v>101</v>
      </c>
      <c r="C55" s="27">
        <v>1265.26</v>
      </c>
      <c r="D55" s="27" t="s">
        <v>5</v>
      </c>
      <c r="E55" s="27">
        <v>1</v>
      </c>
    </row>
    <row r="56" spans="1:5" s="13" customFormat="1" outlineLevel="2">
      <c r="A56" s="26" t="s">
        <v>102</v>
      </c>
      <c r="B56" s="26" t="s">
        <v>102</v>
      </c>
      <c r="C56" s="27">
        <v>7225.28</v>
      </c>
      <c r="D56" s="27" t="s">
        <v>6</v>
      </c>
      <c r="E56" s="27">
        <v>8</v>
      </c>
    </row>
    <row r="57" spans="1:5" s="13" customFormat="1" outlineLevel="2">
      <c r="A57" s="26" t="s">
        <v>103</v>
      </c>
      <c r="B57" s="26" t="s">
        <v>103</v>
      </c>
      <c r="C57" s="27">
        <v>3523.14</v>
      </c>
      <c r="D57" s="27" t="s">
        <v>6</v>
      </c>
      <c r="E57" s="27">
        <v>3</v>
      </c>
    </row>
    <row r="58" spans="1:5" s="13" customFormat="1" outlineLevel="2">
      <c r="A58" s="26" t="s">
        <v>104</v>
      </c>
      <c r="B58" s="26" t="s">
        <v>104</v>
      </c>
      <c r="C58" s="27">
        <v>5111.32</v>
      </c>
      <c r="D58" s="27" t="s">
        <v>45</v>
      </c>
      <c r="E58" s="27">
        <v>4</v>
      </c>
    </row>
    <row r="59" spans="1:5" s="13" customFormat="1" outlineLevel="2">
      <c r="A59" s="26" t="s">
        <v>105</v>
      </c>
      <c r="B59" s="26" t="s">
        <v>105</v>
      </c>
      <c r="C59" s="27">
        <v>349.69</v>
      </c>
      <c r="D59" s="27" t="s">
        <v>6</v>
      </c>
      <c r="E59" s="27">
        <v>0.5</v>
      </c>
    </row>
    <row r="60" spans="1:5" s="13" customFormat="1" outlineLevel="2">
      <c r="A60" s="26" t="s">
        <v>79</v>
      </c>
      <c r="B60" s="26" t="s">
        <v>79</v>
      </c>
      <c r="C60" s="27">
        <v>9869.85</v>
      </c>
      <c r="D60" s="27" t="s">
        <v>6</v>
      </c>
      <c r="E60" s="27">
        <v>9</v>
      </c>
    </row>
    <row r="61" spans="1:5" s="13" customFormat="1" outlineLevel="2">
      <c r="A61" s="26" t="s">
        <v>80</v>
      </c>
      <c r="B61" s="26" t="s">
        <v>80</v>
      </c>
      <c r="C61" s="27">
        <v>538.79999999999995</v>
      </c>
      <c r="D61" s="27" t="s">
        <v>5</v>
      </c>
      <c r="E61" s="27">
        <v>3</v>
      </c>
    </row>
    <row r="62" spans="1:5" s="13" customFormat="1" outlineLevel="2">
      <c r="A62" s="26" t="s">
        <v>81</v>
      </c>
      <c r="B62" s="26" t="s">
        <v>81</v>
      </c>
      <c r="C62" s="27">
        <v>838.13</v>
      </c>
      <c r="D62" s="27" t="s">
        <v>5</v>
      </c>
      <c r="E62" s="27">
        <v>1</v>
      </c>
    </row>
    <row r="63" spans="1:5" s="13" customFormat="1" outlineLevel="2">
      <c r="A63" s="26" t="s">
        <v>106</v>
      </c>
      <c r="B63" s="26" t="s">
        <v>106</v>
      </c>
      <c r="C63" s="27">
        <v>1369.5</v>
      </c>
      <c r="D63" s="27" t="s">
        <v>5</v>
      </c>
      <c r="E63" s="27">
        <v>2</v>
      </c>
    </row>
    <row r="64" spans="1:5" s="13" customFormat="1" outlineLevel="2">
      <c r="A64" s="26" t="s">
        <v>78</v>
      </c>
      <c r="B64" s="26" t="s">
        <v>78</v>
      </c>
      <c r="C64" s="27">
        <v>503.73</v>
      </c>
      <c r="D64" s="27" t="s">
        <v>5</v>
      </c>
      <c r="E64" s="27">
        <v>1</v>
      </c>
    </row>
    <row r="65" spans="1:5" s="13" customFormat="1" outlineLevel="2">
      <c r="A65" s="26" t="s">
        <v>107</v>
      </c>
      <c r="B65" s="26" t="s">
        <v>107</v>
      </c>
      <c r="C65" s="27">
        <v>406.47</v>
      </c>
      <c r="D65" s="27" t="s">
        <v>108</v>
      </c>
      <c r="E65" s="27">
        <v>3</v>
      </c>
    </row>
    <row r="66" spans="1:5" s="13" customFormat="1" outlineLevel="2">
      <c r="A66" s="26" t="s">
        <v>109</v>
      </c>
      <c r="B66" s="26" t="s">
        <v>110</v>
      </c>
      <c r="C66" s="27">
        <v>887.24</v>
      </c>
      <c r="D66" s="27" t="s">
        <v>64</v>
      </c>
      <c r="E66" s="27">
        <v>1</v>
      </c>
    </row>
    <row r="67" spans="1:5" s="13" customFormat="1" outlineLevel="2">
      <c r="A67" s="26" t="s">
        <v>75</v>
      </c>
      <c r="B67" s="26" t="s">
        <v>75</v>
      </c>
      <c r="C67" s="27">
        <v>1890.98</v>
      </c>
      <c r="D67" s="27" t="s">
        <v>76</v>
      </c>
      <c r="E67" s="27">
        <v>7</v>
      </c>
    </row>
    <row r="68" spans="1:5" s="13" customFormat="1" outlineLevel="2">
      <c r="A68" s="26" t="s">
        <v>72</v>
      </c>
      <c r="B68" s="26" t="s">
        <v>72</v>
      </c>
      <c r="C68" s="27">
        <v>1328.09</v>
      </c>
      <c r="D68" s="27" t="s">
        <v>5</v>
      </c>
      <c r="E68" s="27">
        <v>1</v>
      </c>
    </row>
    <row r="69" spans="1:5" s="13" customFormat="1" outlineLevel="2">
      <c r="A69" s="26" t="s">
        <v>46</v>
      </c>
      <c r="B69" s="26" t="s">
        <v>46</v>
      </c>
      <c r="C69" s="27">
        <v>1395.87</v>
      </c>
      <c r="D69" s="27" t="s">
        <v>6</v>
      </c>
      <c r="E69" s="27">
        <v>7</v>
      </c>
    </row>
    <row r="70" spans="1:5" s="13" customFormat="1" outlineLevel="2">
      <c r="A70" s="26" t="s">
        <v>111</v>
      </c>
      <c r="B70" s="26" t="s">
        <v>112</v>
      </c>
      <c r="C70" s="27">
        <v>1154.1199999999999</v>
      </c>
      <c r="D70" s="27" t="s">
        <v>5</v>
      </c>
      <c r="E70" s="27">
        <v>2</v>
      </c>
    </row>
    <row r="71" spans="1:5" s="13" customFormat="1" outlineLevel="2">
      <c r="A71" s="26" t="s">
        <v>113</v>
      </c>
      <c r="B71" s="26" t="s">
        <v>113</v>
      </c>
      <c r="C71" s="27">
        <v>10875.6</v>
      </c>
      <c r="D71" s="27" t="s">
        <v>4</v>
      </c>
      <c r="E71" s="27">
        <v>40</v>
      </c>
    </row>
    <row r="72" spans="1:5" s="13" customFormat="1" outlineLevel="2">
      <c r="A72" s="26" t="s">
        <v>114</v>
      </c>
      <c r="B72" s="26" t="s">
        <v>114</v>
      </c>
      <c r="C72" s="27">
        <v>338.76</v>
      </c>
      <c r="D72" s="27" t="s">
        <v>5</v>
      </c>
      <c r="E72" s="27">
        <v>3</v>
      </c>
    </row>
    <row r="73" spans="1:5" s="13" customFormat="1" outlineLevel="2">
      <c r="A73" s="26" t="s">
        <v>115</v>
      </c>
      <c r="B73" s="26" t="s">
        <v>115</v>
      </c>
      <c r="C73" s="27">
        <v>621.53</v>
      </c>
      <c r="D73" s="27" t="s">
        <v>44</v>
      </c>
      <c r="E73" s="27">
        <v>1</v>
      </c>
    </row>
    <row r="74" spans="1:5" s="13" customFormat="1" outlineLevel="2">
      <c r="A74" s="26" t="s">
        <v>116</v>
      </c>
      <c r="B74" s="26" t="s">
        <v>117</v>
      </c>
      <c r="C74" s="27">
        <v>3740.88</v>
      </c>
      <c r="D74" s="27" t="s">
        <v>6</v>
      </c>
      <c r="E74" s="27">
        <v>4</v>
      </c>
    </row>
    <row r="75" spans="1:5" s="13" customFormat="1" outlineLevel="2">
      <c r="A75" s="26" t="s">
        <v>118</v>
      </c>
      <c r="B75" s="26" t="s">
        <v>118</v>
      </c>
      <c r="C75" s="27">
        <v>15368</v>
      </c>
      <c r="D75" s="27" t="s">
        <v>73</v>
      </c>
      <c r="E75" s="27">
        <v>1</v>
      </c>
    </row>
    <row r="76" spans="1:5" s="13" customFormat="1" outlineLevel="2">
      <c r="A76" s="26" t="s">
        <v>119</v>
      </c>
      <c r="B76" s="26" t="s">
        <v>119</v>
      </c>
      <c r="C76" s="27">
        <v>901.41</v>
      </c>
      <c r="D76" s="27" t="s">
        <v>5</v>
      </c>
      <c r="E76" s="27">
        <v>1</v>
      </c>
    </row>
    <row r="77" spans="1:5" s="46" customFormat="1" outlineLevel="2">
      <c r="A77" s="15" t="s">
        <v>136</v>
      </c>
      <c r="B77" s="15" t="s">
        <v>136</v>
      </c>
      <c r="C77" s="16">
        <v>1575.78</v>
      </c>
      <c r="D77" s="16" t="s">
        <v>5</v>
      </c>
      <c r="E77" s="16">
        <v>1</v>
      </c>
    </row>
    <row r="78" spans="1:5" s="13" customFormat="1" ht="28.5" outlineLevel="2">
      <c r="A78" s="2" t="s">
        <v>55</v>
      </c>
      <c r="B78" s="28" t="e">
        <f>#REF!+#REF!</f>
        <v>#REF!</v>
      </c>
      <c r="C78" s="29"/>
      <c r="D78" s="30"/>
      <c r="E78" s="30"/>
    </row>
    <row r="79" spans="1:5" s="13" customFormat="1" ht="28.5" outlineLevel="2">
      <c r="A79" s="2" t="s">
        <v>56</v>
      </c>
      <c r="B79" s="28">
        <f>SUM(B80:B81)</f>
        <v>0</v>
      </c>
      <c r="C79" s="29">
        <f>C80+C81</f>
        <v>357062.07</v>
      </c>
      <c r="D79" s="30"/>
      <c r="E79" s="30"/>
    </row>
    <row r="80" spans="1:5" s="13" customFormat="1" outlineLevel="2">
      <c r="A80" s="26" t="s">
        <v>67</v>
      </c>
      <c r="B80" s="26" t="s">
        <v>68</v>
      </c>
      <c r="C80" s="27">
        <v>248969.25</v>
      </c>
      <c r="D80" s="27" t="s">
        <v>4</v>
      </c>
      <c r="E80" s="27">
        <v>66391.8</v>
      </c>
    </row>
    <row r="81" spans="1:5" s="13" customFormat="1" outlineLevel="2">
      <c r="A81" s="26" t="s">
        <v>65</v>
      </c>
      <c r="B81" s="26" t="s">
        <v>66</v>
      </c>
      <c r="C81" s="27">
        <v>108092.82</v>
      </c>
      <c r="D81" s="27" t="s">
        <v>4</v>
      </c>
      <c r="E81" s="27">
        <v>27159</v>
      </c>
    </row>
    <row r="82" spans="1:5" s="13" customFormat="1" ht="28.5" outlineLevel="2">
      <c r="A82" s="2" t="s">
        <v>57</v>
      </c>
      <c r="B82" s="28" t="e">
        <f>#REF!</f>
        <v>#REF!</v>
      </c>
      <c r="C82" s="29">
        <v>0</v>
      </c>
      <c r="D82" s="30"/>
      <c r="E82" s="30"/>
    </row>
    <row r="83" spans="1:5" s="13" customFormat="1" ht="28.5" outlineLevel="2">
      <c r="A83" s="2" t="s">
        <v>58</v>
      </c>
      <c r="B83" s="28" t="e">
        <f>#REF!+#REF!</f>
        <v>#REF!</v>
      </c>
      <c r="C83" s="29">
        <v>0</v>
      </c>
      <c r="D83" s="30"/>
      <c r="E83" s="30"/>
    </row>
    <row r="84" spans="1:5" s="13" customFormat="1" ht="28.5" outlineLevel="2">
      <c r="A84" s="2" t="s">
        <v>59</v>
      </c>
      <c r="B84" s="28" t="e">
        <f>#REF!</f>
        <v>#REF!</v>
      </c>
      <c r="C84" s="29">
        <v>0</v>
      </c>
      <c r="D84" s="30"/>
      <c r="E84" s="30"/>
    </row>
    <row r="85" spans="1:5" s="13" customFormat="1" ht="28.5" outlineLevel="2">
      <c r="A85" s="2" t="s">
        <v>40</v>
      </c>
      <c r="B85" s="28" t="e">
        <f>B87+#REF!</f>
        <v>#VALUE!</v>
      </c>
      <c r="C85" s="29">
        <f>C86+C87</f>
        <v>66391.8</v>
      </c>
      <c r="D85" s="30"/>
      <c r="E85" s="30"/>
    </row>
    <row r="86" spans="1:5" s="13" customFormat="1" outlineLevel="2">
      <c r="A86" s="26" t="s">
        <v>89</v>
      </c>
      <c r="B86" s="26" t="s">
        <v>89</v>
      </c>
      <c r="C86" s="27">
        <v>28548.47</v>
      </c>
      <c r="D86" s="27" t="s">
        <v>4</v>
      </c>
      <c r="E86" s="27">
        <v>66391.8</v>
      </c>
    </row>
    <row r="87" spans="1:5" s="13" customFormat="1" outlineLevel="2">
      <c r="A87" s="26" t="s">
        <v>90</v>
      </c>
      <c r="B87" s="26" t="s">
        <v>90</v>
      </c>
      <c r="C87" s="27">
        <v>37843.33</v>
      </c>
      <c r="D87" s="27" t="s">
        <v>4</v>
      </c>
      <c r="E87" s="27">
        <v>66391.8</v>
      </c>
    </row>
    <row r="88" spans="1:5" s="13" customFormat="1" ht="42.75" outlineLevel="2">
      <c r="A88" s="2" t="s">
        <v>41</v>
      </c>
      <c r="B88" s="28" t="e">
        <f>#REF!</f>
        <v>#REF!</v>
      </c>
      <c r="C88" s="29">
        <v>0</v>
      </c>
      <c r="D88" s="30"/>
      <c r="E88" s="30"/>
    </row>
    <row r="89" spans="1:5" s="13" customFormat="1" ht="57" outlineLevel="2">
      <c r="A89" s="2" t="s">
        <v>42</v>
      </c>
      <c r="B89" s="28" t="e">
        <f>SUM(#REF!)</f>
        <v>#REF!</v>
      </c>
      <c r="C89" s="29">
        <f>C90+C91+C92+C93+C94+C95+C96+C97</f>
        <v>265028.20000000007</v>
      </c>
      <c r="D89" s="30"/>
      <c r="E89" s="30"/>
    </row>
    <row r="90" spans="1:5">
      <c r="A90" s="26" t="s">
        <v>36</v>
      </c>
      <c r="B90" s="26" t="s">
        <v>37</v>
      </c>
      <c r="C90" s="27">
        <v>2257.3200000000002</v>
      </c>
      <c r="D90" s="27" t="s">
        <v>4</v>
      </c>
      <c r="E90" s="27">
        <v>132783.6</v>
      </c>
    </row>
    <row r="91" spans="1:5" s="13" customFormat="1" outlineLevel="2">
      <c r="A91" s="26" t="s">
        <v>91</v>
      </c>
      <c r="B91" s="26" t="s">
        <v>77</v>
      </c>
      <c r="C91" s="27">
        <v>126807.75</v>
      </c>
      <c r="D91" s="27" t="s">
        <v>4</v>
      </c>
      <c r="E91" s="27">
        <v>66391.5</v>
      </c>
    </row>
    <row r="92" spans="1:5" s="13" customFormat="1" outlineLevel="2">
      <c r="A92" s="26" t="s">
        <v>92</v>
      </c>
      <c r="B92" s="26" t="s">
        <v>35</v>
      </c>
      <c r="C92" s="27">
        <v>132783.6</v>
      </c>
      <c r="D92" s="27" t="s">
        <v>4</v>
      </c>
      <c r="E92" s="27">
        <v>66391.8</v>
      </c>
    </row>
    <row r="93" spans="1:5" s="13" customFormat="1" outlineLevel="2">
      <c r="A93" s="26" t="s">
        <v>93</v>
      </c>
      <c r="B93" s="26" t="s">
        <v>93</v>
      </c>
      <c r="C93" s="27">
        <v>550</v>
      </c>
      <c r="D93" s="27" t="s">
        <v>5</v>
      </c>
      <c r="E93" s="27">
        <v>1</v>
      </c>
    </row>
    <row r="94" spans="1:5" s="46" customFormat="1" outlineLevel="2">
      <c r="A94" s="15" t="s">
        <v>120</v>
      </c>
      <c r="B94" s="15" t="s">
        <v>120</v>
      </c>
      <c r="C94" s="16">
        <v>840</v>
      </c>
      <c r="D94" s="16" t="s">
        <v>4</v>
      </c>
      <c r="E94" s="16">
        <v>150</v>
      </c>
    </row>
    <row r="95" spans="1:5" s="46" customFormat="1" outlineLevel="2">
      <c r="A95" s="26" t="s">
        <v>121</v>
      </c>
      <c r="B95" s="26" t="s">
        <v>121</v>
      </c>
      <c r="C95" s="27">
        <v>905.25</v>
      </c>
      <c r="D95" s="27" t="s">
        <v>4</v>
      </c>
      <c r="E95" s="27">
        <v>3</v>
      </c>
    </row>
    <row r="96" spans="1:5" s="46" customFormat="1" outlineLevel="2">
      <c r="A96" s="26" t="s">
        <v>122</v>
      </c>
      <c r="B96" s="26" t="s">
        <v>122</v>
      </c>
      <c r="C96" s="27">
        <v>827.94</v>
      </c>
      <c r="D96" s="27" t="s">
        <v>5</v>
      </c>
      <c r="E96" s="27">
        <v>2</v>
      </c>
    </row>
    <row r="97" spans="1:6" s="46" customFormat="1" outlineLevel="2">
      <c r="A97" s="15" t="s">
        <v>123</v>
      </c>
      <c r="B97" s="15" t="s">
        <v>123</v>
      </c>
      <c r="C97" s="16">
        <v>56.34</v>
      </c>
      <c r="D97" s="16" t="s">
        <v>124</v>
      </c>
      <c r="E97" s="16">
        <v>2.6</v>
      </c>
    </row>
    <row r="98" spans="1:6" s="13" customFormat="1" ht="45" outlineLevel="2">
      <c r="A98" s="50" t="s">
        <v>139</v>
      </c>
      <c r="B98" s="31">
        <f>C98/1.18</f>
        <v>6305.0847457627124</v>
      </c>
      <c r="C98" s="32">
        <f>E98*5*12</f>
        <v>7440</v>
      </c>
      <c r="D98" s="17" t="s">
        <v>7</v>
      </c>
      <c r="E98" s="32">
        <v>124</v>
      </c>
    </row>
    <row r="99" spans="1:6" s="13" customFormat="1" outlineLevel="2">
      <c r="A99" s="33" t="s">
        <v>60</v>
      </c>
      <c r="B99" s="34" t="e">
        <f>B15+B18+B21+#REF!+B44+B78+B79+B82+B83+B84+B85+B88+B89+#REF!</f>
        <v>#REF!</v>
      </c>
      <c r="C99" s="29">
        <f>C15++C18+C21+C25+C32+C44+C78+C79+C83+C84+C85+C88+C89+C98</f>
        <v>1836723.8800000004</v>
      </c>
      <c r="D99" s="30"/>
      <c r="E99" s="30"/>
    </row>
    <row r="100" spans="1:6" s="13" customFormat="1" outlineLevel="2">
      <c r="A100" s="33" t="s">
        <v>61</v>
      </c>
      <c r="B100" s="35"/>
      <c r="C100" s="29">
        <f>C99*1.18</f>
        <v>2167334.1784000001</v>
      </c>
      <c r="D100" s="30"/>
      <c r="E100" s="30"/>
    </row>
    <row r="101" spans="1:6" s="13" customFormat="1" outlineLevel="2">
      <c r="A101" s="33" t="s">
        <v>62</v>
      </c>
      <c r="B101" s="35"/>
      <c r="C101" s="29">
        <f>C4+C5+C8-C100</f>
        <v>2088698.0216000001</v>
      </c>
      <c r="D101" s="30"/>
      <c r="E101" s="30"/>
    </row>
    <row r="102" spans="1:6" s="13" customFormat="1" ht="28.5" outlineLevel="2">
      <c r="A102" s="2" t="s">
        <v>63</v>
      </c>
      <c r="B102" s="28"/>
      <c r="C102" s="29">
        <f>C101+C7</f>
        <v>2322591.5915999999</v>
      </c>
      <c r="D102" s="30"/>
      <c r="E102" s="30"/>
    </row>
    <row r="103" spans="1:6" s="13" customFormat="1" outlineLevel="2">
      <c r="A103" s="36"/>
      <c r="B103" s="37"/>
      <c r="C103" s="38"/>
      <c r="D103" s="38"/>
      <c r="E103" s="38"/>
    </row>
    <row r="104" spans="1:6" s="13" customFormat="1" outlineLevel="2">
      <c r="A104" s="36"/>
      <c r="B104" s="37"/>
      <c r="C104" s="38"/>
      <c r="D104" s="38"/>
      <c r="E104" s="38"/>
    </row>
    <row r="105" spans="1:6">
      <c r="A105" s="21"/>
      <c r="B105" s="22"/>
      <c r="C105" s="23"/>
      <c r="D105" s="24"/>
      <c r="E105" s="24"/>
    </row>
    <row r="106" spans="1:6">
      <c r="A106" s="39"/>
      <c r="B106" s="40"/>
      <c r="C106" s="41"/>
      <c r="D106" s="41"/>
      <c r="E106" s="41"/>
    </row>
    <row r="107" spans="1:6" s="13" customFormat="1" outlineLevel="2">
      <c r="A107" s="36"/>
      <c r="B107" s="37"/>
      <c r="C107" s="38"/>
      <c r="D107" s="38"/>
      <c r="E107" s="38"/>
    </row>
    <row r="108" spans="1:6">
      <c r="A108" s="21"/>
      <c r="B108" s="42"/>
      <c r="C108" s="23"/>
      <c r="D108" s="24"/>
      <c r="E108" s="24"/>
      <c r="F108" s="11"/>
    </row>
    <row r="109" spans="1:6" ht="16.5" customHeight="1">
      <c r="A109" s="21"/>
      <c r="B109" s="43"/>
      <c r="C109" s="23"/>
      <c r="D109" s="24"/>
      <c r="E109" s="24"/>
    </row>
    <row r="110" spans="1:6">
      <c r="A110" s="21"/>
      <c r="B110" s="43"/>
      <c r="C110" s="23"/>
      <c r="D110" s="24"/>
      <c r="E110" s="24"/>
    </row>
    <row r="111" spans="1:6">
      <c r="A111" s="21"/>
      <c r="B111" s="43"/>
      <c r="C111" s="23"/>
      <c r="D111" s="23"/>
      <c r="E111" s="24"/>
    </row>
  </sheetData>
  <mergeCells count="3">
    <mergeCell ref="A1:E1"/>
    <mergeCell ref="A14:E14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2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2018-03-22T04:17:35Z</cp:lastPrinted>
  <dcterms:created xsi:type="dcterms:W3CDTF">2016-03-18T02:51:51Z</dcterms:created>
  <dcterms:modified xsi:type="dcterms:W3CDTF">2018-03-22T07:31:36Z</dcterms:modified>
</cp:coreProperties>
</file>