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Print_Area" localSheetId="0">Лист1!$A$1:$F$67</definedName>
  </definedNames>
  <calcPr calcId="124519" calcMode="manual"/>
</workbook>
</file>

<file path=xl/calcChain.xml><?xml version="1.0" encoding="utf-8"?>
<calcChain xmlns="http://schemas.openxmlformats.org/spreadsheetml/2006/main">
  <c r="C4" i="1"/>
  <c r="C11" l="1"/>
  <c r="C8"/>
  <c r="C13"/>
  <c r="C16"/>
  <c r="C19"/>
  <c r="C22"/>
  <c r="C29"/>
  <c r="C34"/>
  <c r="C53"/>
  <c r="C64" s="1"/>
  <c r="C61"/>
  <c r="C65" s="1"/>
  <c r="C66" s="1"/>
  <c r="C67" s="1"/>
  <c r="C49"/>
  <c r="C46"/>
  <c r="C10"/>
  <c r="C9" l="1"/>
  <c r="C62"/>
  <c r="B34" l="1"/>
  <c r="B53" l="1"/>
  <c r="B52"/>
  <c r="B49"/>
  <c r="B48"/>
  <c r="B46"/>
  <c r="B45"/>
  <c r="B44"/>
  <c r="B43"/>
  <c r="B19"/>
  <c r="B16"/>
  <c r="B13"/>
  <c r="B62" l="1"/>
  <c r="B61" s="1"/>
  <c r="B64" s="1"/>
</calcChain>
</file>

<file path=xl/sharedStrings.xml><?xml version="1.0" encoding="utf-8"?>
<sst xmlns="http://schemas.openxmlformats.org/spreadsheetml/2006/main" count="177" uniqueCount="85">
  <si>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</si>
  <si>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</si>
  <si>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</si>
  <si>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</si>
  <si>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</si>
  <si>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</si>
  <si>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</si>
  <si>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</si>
  <si>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</si>
  <si>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</si>
  <si>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</si>
  <si>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</si>
  <si>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</si>
  <si>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</si>
  <si>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</si>
  <si>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</si>
  <si>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</si>
  <si>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</si>
  <si>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</si>
  <si>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</si>
  <si>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</si>
  <si>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</si>
  <si>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</si>
  <si>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</si>
  <si>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</si>
  <si>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</si>
  <si>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</si>
  <si>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</si>
  <si>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</si>
  <si>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</si>
  <si>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</si>
  <si>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</si>
  <si>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</si>
  <si>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</si>
  <si>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</si>
  <si>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</si>
  <si>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прочистка канализационной сети внутренней</t>
  </si>
  <si>
    <t>Адрес: мкр. Осетровка, д. 10</t>
  </si>
  <si>
    <t>изготовление и установка дверей</t>
  </si>
  <si>
    <t>замена эл. лампочки накаливания</t>
  </si>
  <si>
    <t>Старшие по дому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</si>
  <si>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</si>
  <si>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</si>
  <si>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</si>
  <si>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</si>
  <si>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</si>
  <si>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</si>
  <si>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</si>
  <si>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</si>
  <si>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Орг-ция мест накоп. ртуть содержащих ламп 1,2 кв.</t>
  </si>
  <si>
    <t>Орг-ция мест накоп.ртуть содерж-х ламп 3,4 кв.2018</t>
  </si>
  <si>
    <t>Смена труб ГВС д.25</t>
  </si>
  <si>
    <t>Смена труб отопления ППР д. 25 (без сварочных рабо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</si>
  <si>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</si>
  <si>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</si>
  <si>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</si>
  <si>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</si>
  <si>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</si>
  <si>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</si>
  <si>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</si>
  <si>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</si>
  <si>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</si>
  <si>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</si>
  <si>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</si>
  <si>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</si>
  <si>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оштукатуривание межпанельных швов</t>
  </si>
  <si>
    <t>м/п</t>
  </si>
  <si>
    <t>покраска теплового узла</t>
  </si>
  <si>
    <t>ремонт полотенцесушителя</t>
  </si>
  <si>
    <t>установка информационного стенда</t>
  </si>
  <si>
    <t>установка песочницы</t>
  </si>
  <si>
    <t>установка поливочного крана</t>
  </si>
  <si>
    <t>установка поручней дл -3м</t>
  </si>
  <si>
    <t>1м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</si>
  <si>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</si>
  <si>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</si>
  <si>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</si>
  <si>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</si>
  <si>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</si>
  <si>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</si>
  <si>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</si>
  <si>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</si>
  <si>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</si>
  <si>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Дебиторская задолженность (переплата) на 31.12.2018 г.</t>
  </si>
  <si>
    <t xml:space="preserve">Конечное сальдо с учетом дебиторской задолженности (переплаты) на 31.12.2018 г.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</si>
</sst>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0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2" xfId="0" applyFont="1" applyFill="1" applyBorder="1"/>
    <xf numFmtId="43" fontId="6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0" fontId="0" fillId="0" borderId="0" xfId="0"/>
    <xf numFmtId="43" fontId="4" fillId="0" borderId="2" xfId="1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vertical="center" wrapText="1"/>
    </xf>
    <xf numFmtId="0" fontId="0" fillId="3" borderId="3" xfId="0" applyFill="1" applyBorder="1"/>
    <xf numFmtId="0" fontId="0" fillId="3" borderId="0" xfId="0" applyFill="1"/>
    <xf numFmtId="0" fontId="0" fillId="0" borderId="3" xfId="0" applyFill="1" applyBorder="1" applyAlignment="1">
      <alignment horizontal="center"/>
    </xf>
    <xf numFmtId="43" fontId="10" fillId="0" borderId="2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44;&#1083;&#1103;%20&#1089;&#1072;&#1081;&#1090;&#1072;%20&#1080;%20&#1087;&#1088;&#1086;&#1078;&#1080;&#1074;&#1072;&#1102;&#1097;&#1080;&#1093;/&#1046;&#1069;&#1059;%2010/&#1055;&#1077;&#1089;&#1095;&#1072;&#1085;&#1082;&#1072;%20760%20(&#1054;&#1089;&#1077;&#1090;&#1088;&#1086;&#1074;&#1082;&#1072;%201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1">
          <cell r="C61">
            <v>-35592.012000000046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A5" sqref="A5:E5"/>
    </sheetView>
  </sheetViews>
  <sheetFormatPr defaultRowHeight="15" outlineLevelRow="1"/>
  <cols>
    <col min="1" max="1" width="59.5703125" style="16" customWidth="1"/>
    <col min="2" max="2" width="15.5703125" style="3" hidden="1" customWidth="1"/>
    <col min="3" max="3" width="17.28515625" style="4" customWidth="1"/>
    <col min="4" max="4" width="12.140625" style="4" customWidth="1"/>
    <col min="5" max="5" width="15.28515625" style="43" customWidth="1"/>
    <col min="6" max="6" width="0" style="1" hidden="1" customWidth="1"/>
    <col min="7" max="16384" width="9.140625" style="1"/>
  </cols>
  <sheetData>
    <row r="1" spans="1:5" ht="66.75" customHeight="1">
      <c r="A1" s="44" t="s">
        <v>0</v>
      </c>
      <c r="B1" s="44"/>
      <c r="C1" s="44"/>
      <c r="D1" s="44"/>
      <c r="E1" s="44"/>
    </row>
    <row r="2" spans="1:5">
      <c r="A2" s="7" t="s">
        <v>37</v>
      </c>
      <c r="B2" s="8" t="s">
        <v>1</v>
      </c>
      <c r="C2" s="46" t="s">
        <v>74</v>
      </c>
      <c r="D2" s="46"/>
      <c r="E2" s="46"/>
    </row>
    <row r="3" spans="1:5" ht="57">
      <c r="A3" s="5" t="s">
        <v>2</v>
      </c>
      <c r="B3" s="6" t="s">
        <v>3</v>
      </c>
      <c r="C3" s="25" t="s">
        <v>35</v>
      </c>
      <c r="D3" s="21" t="s">
        <v>4</v>
      </c>
      <c r="E3" s="25" t="s">
        <v>5</v>
      </c>
    </row>
    <row r="4" spans="1:5">
      <c r="A4" s="5" t="s">
        <v>75</v>
      </c>
      <c r="B4" s="6"/>
      <c r="C4" s="19">
        <f>[1]Лист1!$C$61</f>
        <v>-35592.012000000046</v>
      </c>
      <c r="D4" s="21"/>
      <c r="E4" s="25"/>
    </row>
    <row r="5" spans="1:5">
      <c r="A5" s="47" t="s">
        <v>79</v>
      </c>
      <c r="B5" s="48"/>
      <c r="C5" s="48"/>
      <c r="D5" s="48"/>
      <c r="E5" s="49"/>
    </row>
    <row r="6" spans="1:5">
      <c r="A6" s="5" t="s">
        <v>76</v>
      </c>
      <c r="B6" s="6"/>
      <c r="C6" s="19">
        <v>768938</v>
      </c>
      <c r="D6" s="21"/>
      <c r="E6" s="25"/>
    </row>
    <row r="7" spans="1:5">
      <c r="A7" s="5" t="s">
        <v>77</v>
      </c>
      <c r="B7" s="6"/>
      <c r="C7" s="19">
        <v>871639.65</v>
      </c>
      <c r="D7" s="21"/>
      <c r="E7" s="25"/>
    </row>
    <row r="8" spans="1:5">
      <c r="A8" s="5" t="s">
        <v>83</v>
      </c>
      <c r="B8" s="6"/>
      <c r="C8" s="19">
        <f>C7-C6</f>
        <v>102701.65000000002</v>
      </c>
      <c r="D8" s="21"/>
      <c r="E8" s="25"/>
    </row>
    <row r="9" spans="1:5">
      <c r="A9" s="5" t="s">
        <v>6</v>
      </c>
      <c r="B9" s="6"/>
      <c r="C9" s="19">
        <f>C10</f>
        <v>7929.5999999999995</v>
      </c>
      <c r="D9" s="21"/>
      <c r="E9" s="25"/>
    </row>
    <row r="10" spans="1:5">
      <c r="A10" s="33" t="s">
        <v>7</v>
      </c>
      <c r="B10" s="34"/>
      <c r="C10" s="35">
        <f>660.8*12</f>
        <v>7929.5999999999995</v>
      </c>
      <c r="D10" s="21"/>
      <c r="E10" s="39"/>
    </row>
    <row r="11" spans="1:5">
      <c r="A11" s="7" t="s">
        <v>78</v>
      </c>
      <c r="B11" s="8"/>
      <c r="C11" s="20">
        <f>C6+C9</f>
        <v>776867.6</v>
      </c>
      <c r="D11" s="29"/>
      <c r="E11" s="11"/>
    </row>
    <row r="12" spans="1:5">
      <c r="A12" s="45" t="s">
        <v>8</v>
      </c>
      <c r="B12" s="45"/>
      <c r="C12" s="45"/>
      <c r="D12" s="45"/>
      <c r="E12" s="45"/>
    </row>
    <row r="13" spans="1:5" ht="29.25" thickBot="1">
      <c r="A13" s="9" t="s">
        <v>15</v>
      </c>
      <c r="B13" s="8">
        <f>B14</f>
        <v>0</v>
      </c>
      <c r="C13" s="26">
        <f>C14+C15</f>
        <v>126149.29000000001</v>
      </c>
      <c r="D13" s="29"/>
      <c r="E13" s="11"/>
    </row>
    <row r="14" spans="1:5" s="30" customFormat="1" ht="15.75" thickBot="1">
      <c r="A14" s="32" t="s">
        <v>59</v>
      </c>
      <c r="B14" s="32"/>
      <c r="C14" s="32">
        <v>65296.79</v>
      </c>
      <c r="D14" s="38" t="s">
        <v>9</v>
      </c>
      <c r="E14" s="40">
        <v>17093.400000000001</v>
      </c>
    </row>
    <row r="15" spans="1:5" s="30" customFormat="1" ht="15.75" thickBot="1">
      <c r="A15" s="32" t="s">
        <v>60</v>
      </c>
      <c r="B15" s="32"/>
      <c r="C15" s="32">
        <v>60852.5</v>
      </c>
      <c r="D15" s="38" t="s">
        <v>9</v>
      </c>
      <c r="E15" s="40">
        <v>17093.400000000001</v>
      </c>
    </row>
    <row r="16" spans="1:5" ht="29.25" thickBot="1">
      <c r="A16" s="9" t="s">
        <v>16</v>
      </c>
      <c r="B16" s="8">
        <f>B18</f>
        <v>0</v>
      </c>
      <c r="C16" s="26">
        <f>C17+C18</f>
        <v>48889.74</v>
      </c>
      <c r="D16" s="29"/>
      <c r="E16" s="11"/>
    </row>
    <row r="17" spans="1:5" s="30" customFormat="1" ht="15.75" thickBot="1">
      <c r="A17" s="32" t="s">
        <v>55</v>
      </c>
      <c r="B17" s="32"/>
      <c r="C17" s="32">
        <v>21198.42</v>
      </c>
      <c r="D17" s="38" t="s">
        <v>9</v>
      </c>
      <c r="E17" s="40">
        <v>17095.5</v>
      </c>
    </row>
    <row r="18" spans="1:5" s="30" customFormat="1" ht="15.75" thickBot="1">
      <c r="A18" s="32" t="s">
        <v>56</v>
      </c>
      <c r="B18" s="32"/>
      <c r="C18" s="32">
        <v>27691.32</v>
      </c>
      <c r="D18" s="38" t="s">
        <v>9</v>
      </c>
      <c r="E18" s="40">
        <v>17093.400000000001</v>
      </c>
    </row>
    <row r="19" spans="1:5" ht="29.25" thickBot="1">
      <c r="A19" s="9" t="s">
        <v>17</v>
      </c>
      <c r="B19" s="10" t="e">
        <f>B20+#REF!</f>
        <v>#REF!</v>
      </c>
      <c r="C19" s="26">
        <f>C20+C21</f>
        <v>85380.6</v>
      </c>
      <c r="D19" s="12"/>
      <c r="E19" s="11"/>
    </row>
    <row r="20" spans="1:5" s="30" customFormat="1" ht="15.75" thickBot="1">
      <c r="A20" s="32" t="s">
        <v>45</v>
      </c>
      <c r="B20" s="32"/>
      <c r="C20" s="32">
        <v>43093.8</v>
      </c>
      <c r="D20" s="38" t="s">
        <v>18</v>
      </c>
      <c r="E20" s="40">
        <v>801</v>
      </c>
    </row>
    <row r="21" spans="1:5" s="30" customFormat="1" ht="15.75" thickBot="1">
      <c r="A21" s="32" t="s">
        <v>46</v>
      </c>
      <c r="B21" s="32"/>
      <c r="C21" s="32">
        <v>42286.8</v>
      </c>
      <c r="D21" s="38" t="s">
        <v>18</v>
      </c>
      <c r="E21" s="40">
        <v>786</v>
      </c>
    </row>
    <row r="22" spans="1:5" ht="43.5" thickBot="1">
      <c r="A22" s="9" t="s">
        <v>19</v>
      </c>
      <c r="B22" s="8"/>
      <c r="C22" s="26">
        <f>C23+C24+C25+C26+C27+C28</f>
        <v>13949.29</v>
      </c>
      <c r="D22" s="29"/>
      <c r="E22" s="11"/>
    </row>
    <row r="23" spans="1:5" s="30" customFormat="1" ht="15.75" thickBot="1">
      <c r="A23" s="32" t="s">
        <v>47</v>
      </c>
      <c r="B23" s="32"/>
      <c r="C23" s="32">
        <v>1367.8</v>
      </c>
      <c r="D23" s="38" t="s">
        <v>9</v>
      </c>
      <c r="E23" s="40">
        <v>17097.599999999999</v>
      </c>
    </row>
    <row r="24" spans="1:5" s="30" customFormat="1" ht="15.75" thickBot="1">
      <c r="A24" s="32" t="s">
        <v>48</v>
      </c>
      <c r="B24" s="32"/>
      <c r="C24" s="32">
        <v>1538.41</v>
      </c>
      <c r="D24" s="38" t="s">
        <v>9</v>
      </c>
      <c r="E24" s="40">
        <v>17093.400000000001</v>
      </c>
    </row>
    <row r="25" spans="1:5" s="30" customFormat="1" ht="15.75" thickBot="1">
      <c r="A25" s="32" t="s">
        <v>61</v>
      </c>
      <c r="B25" s="32"/>
      <c r="C25" s="32">
        <v>1299.42</v>
      </c>
      <c r="D25" s="38" t="s">
        <v>9</v>
      </c>
      <c r="E25" s="40">
        <v>17097.599999999999</v>
      </c>
    </row>
    <row r="26" spans="1:5" s="30" customFormat="1" ht="15.75" thickBot="1">
      <c r="A26" s="32" t="s">
        <v>62</v>
      </c>
      <c r="B26" s="32"/>
      <c r="C26" s="32">
        <v>1367.47</v>
      </c>
      <c r="D26" s="38" t="s">
        <v>9</v>
      </c>
      <c r="E26" s="40">
        <v>17093.400000000001</v>
      </c>
    </row>
    <row r="27" spans="1:5" s="30" customFormat="1" ht="15.75" thickBot="1">
      <c r="A27" s="32" t="s">
        <v>63</v>
      </c>
      <c r="B27" s="32"/>
      <c r="C27" s="32">
        <v>1709.76</v>
      </c>
      <c r="D27" s="38" t="s">
        <v>9</v>
      </c>
      <c r="E27" s="40">
        <v>17097.599999999999</v>
      </c>
    </row>
    <row r="28" spans="1:5" s="30" customFormat="1" ht="15.75" thickBot="1">
      <c r="A28" s="32" t="s">
        <v>64</v>
      </c>
      <c r="B28" s="32"/>
      <c r="C28" s="32">
        <v>6666.43</v>
      </c>
      <c r="D28" s="38" t="s">
        <v>9</v>
      </c>
      <c r="E28" s="40">
        <v>17093.400000000001</v>
      </c>
    </row>
    <row r="29" spans="1:5" ht="43.5" outlineLevel="1" thickBot="1">
      <c r="A29" s="9" t="s">
        <v>20</v>
      </c>
      <c r="B29" s="17"/>
      <c r="C29" s="27">
        <f>C30+C31+C33+C32</f>
        <v>10981.970000000001</v>
      </c>
      <c r="D29" s="22"/>
      <c r="E29" s="41"/>
    </row>
    <row r="30" spans="1:5" s="30" customFormat="1" ht="15.75" thickBot="1">
      <c r="A30" s="32" t="s">
        <v>39</v>
      </c>
      <c r="B30" s="32"/>
      <c r="C30" s="32">
        <v>434.65</v>
      </c>
      <c r="D30" s="38" t="s">
        <v>11</v>
      </c>
      <c r="E30" s="40">
        <v>5</v>
      </c>
    </row>
    <row r="31" spans="1:5" s="30" customFormat="1" ht="15.75" thickBot="1">
      <c r="A31" s="32" t="s">
        <v>38</v>
      </c>
      <c r="B31" s="32"/>
      <c r="C31" s="32">
        <v>3005.35</v>
      </c>
      <c r="D31" s="38" t="s">
        <v>11</v>
      </c>
      <c r="E31" s="40">
        <v>1</v>
      </c>
    </row>
    <row r="32" spans="1:5" s="30" customFormat="1" ht="15.75" thickBot="1">
      <c r="A32" s="32" t="s">
        <v>65</v>
      </c>
      <c r="B32" s="32"/>
      <c r="C32" s="32">
        <v>5652.45</v>
      </c>
      <c r="D32" s="38" t="s">
        <v>66</v>
      </c>
      <c r="E32" s="40">
        <v>45</v>
      </c>
    </row>
    <row r="33" spans="1:6" s="30" customFormat="1" ht="15.75" thickBot="1">
      <c r="A33" s="32" t="s">
        <v>69</v>
      </c>
      <c r="B33" s="32"/>
      <c r="C33" s="32">
        <v>1889.52</v>
      </c>
      <c r="D33" s="38" t="s">
        <v>11</v>
      </c>
      <c r="E33" s="40">
        <v>4</v>
      </c>
    </row>
    <row r="34" spans="1:6" ht="57.75" thickBot="1">
      <c r="A34" s="9" t="s">
        <v>21</v>
      </c>
      <c r="B34" s="8" t="e">
        <f>SUM(#REF!)</f>
        <v>#REF!</v>
      </c>
      <c r="C34" s="26">
        <f>C35+C36+C37+C38+C39+C40+C41+C42</f>
        <v>41440.47</v>
      </c>
      <c r="D34" s="29"/>
      <c r="E34" s="42"/>
      <c r="F34" s="2" t="s">
        <v>12</v>
      </c>
    </row>
    <row r="35" spans="1:6" s="30" customFormat="1" ht="15.75" thickBot="1">
      <c r="A35" s="32" t="s">
        <v>24</v>
      </c>
      <c r="B35" s="32"/>
      <c r="C35" s="32">
        <v>3237.44</v>
      </c>
      <c r="D35" s="38" t="s">
        <v>25</v>
      </c>
      <c r="E35" s="40">
        <v>4</v>
      </c>
    </row>
    <row r="36" spans="1:6" s="30" customFormat="1" ht="15.75" thickBot="1">
      <c r="A36" s="32" t="s">
        <v>51</v>
      </c>
      <c r="B36" s="32"/>
      <c r="C36" s="32">
        <v>4697.5200000000004</v>
      </c>
      <c r="D36" s="38" t="s">
        <v>10</v>
      </c>
      <c r="E36" s="40">
        <v>4</v>
      </c>
    </row>
    <row r="37" spans="1:6" s="30" customFormat="1" ht="15.75" thickBot="1">
      <c r="A37" s="32" t="s">
        <v>52</v>
      </c>
      <c r="B37" s="32"/>
      <c r="C37" s="32">
        <v>5349.61</v>
      </c>
      <c r="D37" s="38" t="s">
        <v>10</v>
      </c>
      <c r="E37" s="40">
        <v>7</v>
      </c>
    </row>
    <row r="38" spans="1:6" s="30" customFormat="1" ht="15.75" thickBot="1">
      <c r="A38" s="32" t="s">
        <v>52</v>
      </c>
      <c r="B38" s="32"/>
      <c r="C38" s="32">
        <v>6915.6</v>
      </c>
      <c r="D38" s="38" t="s">
        <v>10</v>
      </c>
      <c r="E38" s="40">
        <v>9</v>
      </c>
    </row>
    <row r="39" spans="1:6" s="30" customFormat="1" ht="15.75" thickBot="1">
      <c r="A39" s="32" t="s">
        <v>22</v>
      </c>
      <c r="B39" s="32"/>
      <c r="C39" s="32">
        <v>540.28</v>
      </c>
      <c r="D39" s="38" t="s">
        <v>23</v>
      </c>
      <c r="E39" s="40">
        <v>2</v>
      </c>
    </row>
    <row r="40" spans="1:6" s="30" customFormat="1" ht="15.75" thickBot="1">
      <c r="A40" s="32" t="s">
        <v>67</v>
      </c>
      <c r="B40" s="32"/>
      <c r="C40" s="32">
        <v>1328.09</v>
      </c>
      <c r="D40" s="38" t="s">
        <v>11</v>
      </c>
      <c r="E40" s="40">
        <v>1</v>
      </c>
    </row>
    <row r="41" spans="1:6" s="30" customFormat="1" ht="15.75" thickBot="1">
      <c r="A41" s="32" t="s">
        <v>36</v>
      </c>
      <c r="B41" s="32"/>
      <c r="C41" s="32">
        <v>17747.490000000002</v>
      </c>
      <c r="D41" s="38" t="s">
        <v>10</v>
      </c>
      <c r="E41" s="40">
        <v>89</v>
      </c>
    </row>
    <row r="42" spans="1:6" s="30" customFormat="1" ht="15.75" thickBot="1">
      <c r="A42" s="32" t="s">
        <v>68</v>
      </c>
      <c r="B42" s="32"/>
      <c r="C42" s="32">
        <v>1624.44</v>
      </c>
      <c r="D42" s="38" t="s">
        <v>11</v>
      </c>
      <c r="E42" s="40">
        <v>1</v>
      </c>
    </row>
    <row r="43" spans="1:6" ht="28.5">
      <c r="A43" s="9" t="s">
        <v>26</v>
      </c>
      <c r="B43" s="8" t="e">
        <f>#REF!+#REF!</f>
        <v>#REF!</v>
      </c>
      <c r="C43" s="26">
        <v>0</v>
      </c>
      <c r="D43" s="29"/>
      <c r="E43" s="41"/>
    </row>
    <row r="44" spans="1:6" ht="28.5">
      <c r="A44" s="9" t="s">
        <v>27</v>
      </c>
      <c r="B44" s="8" t="e">
        <f>SUM(#REF!)</f>
        <v>#REF!</v>
      </c>
      <c r="C44" s="26">
        <v>0</v>
      </c>
      <c r="D44" s="29"/>
      <c r="E44" s="11"/>
    </row>
    <row r="45" spans="1:6" ht="28.5">
      <c r="A45" s="9" t="s">
        <v>28</v>
      </c>
      <c r="B45" s="8" t="e">
        <f>#REF!</f>
        <v>#REF!</v>
      </c>
      <c r="C45" s="26">
        <v>0</v>
      </c>
      <c r="D45" s="29"/>
      <c r="E45" s="11"/>
    </row>
    <row r="46" spans="1:6" ht="28.5">
      <c r="A46" s="9" t="s">
        <v>29</v>
      </c>
      <c r="B46" s="8" t="e">
        <f>B47+#REF!</f>
        <v>#REF!</v>
      </c>
      <c r="C46" s="26">
        <f>C47</f>
        <v>0</v>
      </c>
      <c r="D46" s="29"/>
      <c r="E46" s="11"/>
    </row>
    <row r="47" spans="1:6">
      <c r="A47" s="18"/>
      <c r="B47" s="18"/>
      <c r="C47" s="23"/>
      <c r="D47" s="23"/>
      <c r="E47" s="41"/>
    </row>
    <row r="48" spans="1:6" ht="28.5">
      <c r="A48" s="9" t="s">
        <v>30</v>
      </c>
      <c r="B48" s="8" t="e">
        <f>#REF!</f>
        <v>#REF!</v>
      </c>
      <c r="C48" s="26">
        <v>0</v>
      </c>
      <c r="D48" s="29"/>
      <c r="E48" s="24"/>
    </row>
    <row r="49" spans="1:5" ht="29.25" thickBot="1">
      <c r="A49" s="9" t="s">
        <v>31</v>
      </c>
      <c r="B49" s="8" t="e">
        <f>B51+#REF!</f>
        <v>#REF!</v>
      </c>
      <c r="C49" s="26">
        <f>C51+C50</f>
        <v>19708.690000000002</v>
      </c>
      <c r="D49" s="29"/>
      <c r="E49" s="11"/>
    </row>
    <row r="50" spans="1:5" s="30" customFormat="1" ht="15.75" thickBot="1">
      <c r="A50" s="32" t="s">
        <v>53</v>
      </c>
      <c r="B50" s="32"/>
      <c r="C50" s="32">
        <v>8085.18</v>
      </c>
      <c r="D50" s="38" t="s">
        <v>9</v>
      </c>
      <c r="E50" s="40">
        <v>17093.400000000001</v>
      </c>
    </row>
    <row r="51" spans="1:5" s="30" customFormat="1" ht="15.75" thickBot="1">
      <c r="A51" s="32" t="s">
        <v>54</v>
      </c>
      <c r="B51" s="32"/>
      <c r="C51" s="32">
        <v>11623.51</v>
      </c>
      <c r="D51" s="38" t="s">
        <v>9</v>
      </c>
      <c r="E51" s="40">
        <v>17093.400000000001</v>
      </c>
    </row>
    <row r="52" spans="1:5" ht="42.75">
      <c r="A52" s="9" t="s">
        <v>32</v>
      </c>
      <c r="B52" s="8" t="e">
        <f>#REF!</f>
        <v>#REF!</v>
      </c>
      <c r="C52" s="26">
        <v>0</v>
      </c>
      <c r="D52" s="29"/>
      <c r="E52" s="41">
        <v>24487.200000000001</v>
      </c>
    </row>
    <row r="53" spans="1:5" ht="57.75" thickBot="1">
      <c r="A53" s="9" t="s">
        <v>33</v>
      </c>
      <c r="B53" s="8" t="e">
        <f>SUM(#REF!)</f>
        <v>#REF!</v>
      </c>
      <c r="C53" s="26">
        <f>C54+C55+C56+C57+C58+C59+C60</f>
        <v>94750.469999999987</v>
      </c>
      <c r="D53" s="29"/>
      <c r="E53" s="41"/>
    </row>
    <row r="54" spans="1:5" s="30" customFormat="1" ht="15.75" thickBot="1">
      <c r="A54" s="32" t="s">
        <v>49</v>
      </c>
      <c r="B54" s="32"/>
      <c r="C54" s="32">
        <v>290.58999999999997</v>
      </c>
      <c r="D54" s="38" t="s">
        <v>9</v>
      </c>
      <c r="E54" s="40">
        <v>17093.400000000001</v>
      </c>
    </row>
    <row r="55" spans="1:5" s="30" customFormat="1" ht="15.75" thickBot="1">
      <c r="A55" s="32" t="s">
        <v>50</v>
      </c>
      <c r="B55" s="32"/>
      <c r="C55" s="32">
        <v>290.58999999999997</v>
      </c>
      <c r="D55" s="38" t="s">
        <v>9</v>
      </c>
      <c r="E55" s="40">
        <v>17093.400000000001</v>
      </c>
    </row>
    <row r="56" spans="1:5" s="30" customFormat="1" ht="15.75" thickBot="1">
      <c r="A56" s="32" t="s">
        <v>57</v>
      </c>
      <c r="B56" s="32"/>
      <c r="C56" s="32">
        <v>48209.31</v>
      </c>
      <c r="D56" s="38" t="s">
        <v>9</v>
      </c>
      <c r="E56" s="40">
        <v>17095.5</v>
      </c>
    </row>
    <row r="57" spans="1:5" s="30" customFormat="1" ht="15.75" thickBot="1">
      <c r="A57" s="32" t="s">
        <v>58</v>
      </c>
      <c r="B57" s="32"/>
      <c r="C57" s="32">
        <v>42562.559999999998</v>
      </c>
      <c r="D57" s="38" t="s">
        <v>9</v>
      </c>
      <c r="E57" s="40">
        <v>17093.400000000001</v>
      </c>
    </row>
    <row r="58" spans="1:5" s="30" customFormat="1" ht="15.75" thickBot="1">
      <c r="A58" s="32" t="s">
        <v>70</v>
      </c>
      <c r="B58" s="32"/>
      <c r="C58" s="32">
        <v>330.74</v>
      </c>
      <c r="D58" s="38" t="s">
        <v>11</v>
      </c>
      <c r="E58" s="40">
        <v>1</v>
      </c>
    </row>
    <row r="59" spans="1:5" s="30" customFormat="1" ht="15.75" thickBot="1">
      <c r="A59" s="32" t="s">
        <v>71</v>
      </c>
      <c r="B59" s="32"/>
      <c r="C59" s="32">
        <v>1409.93</v>
      </c>
      <c r="D59" s="38" t="s">
        <v>11</v>
      </c>
      <c r="E59" s="40">
        <v>1</v>
      </c>
    </row>
    <row r="60" spans="1:5" s="30" customFormat="1" ht="15.75" thickBot="1">
      <c r="A60" s="32" t="s">
        <v>72</v>
      </c>
      <c r="B60" s="32"/>
      <c r="C60" s="32">
        <v>1656.75</v>
      </c>
      <c r="D60" s="38" t="s">
        <v>73</v>
      </c>
      <c r="E60" s="40">
        <v>15</v>
      </c>
    </row>
    <row r="61" spans="1:5">
      <c r="A61" s="9" t="s">
        <v>34</v>
      </c>
      <c r="B61" s="8">
        <f>B62</f>
        <v>3101.6949152542375</v>
      </c>
      <c r="C61" s="26">
        <f>C62+C63</f>
        <v>3660</v>
      </c>
      <c r="D61" s="29"/>
      <c r="E61" s="41">
        <v>24487.200000000001</v>
      </c>
    </row>
    <row r="62" spans="1:5" ht="30">
      <c r="A62" s="13" t="s">
        <v>13</v>
      </c>
      <c r="B62" s="10">
        <f>C62/1.18</f>
        <v>3101.6949152542375</v>
      </c>
      <c r="C62" s="12">
        <f>E62*5*12</f>
        <v>3660</v>
      </c>
      <c r="D62" s="24" t="s">
        <v>14</v>
      </c>
      <c r="E62" s="11">
        <v>61</v>
      </c>
    </row>
    <row r="63" spans="1:5">
      <c r="A63" s="28" t="s">
        <v>40</v>
      </c>
      <c r="B63" s="10"/>
      <c r="C63" s="12">
        <v>0</v>
      </c>
      <c r="D63" s="24"/>
      <c r="E63" s="11"/>
    </row>
    <row r="64" spans="1:5">
      <c r="A64" s="7" t="s">
        <v>80</v>
      </c>
      <c r="B64" s="14" t="e">
        <f>B13+B16+B19+#REF!+B34+B43+B44+B45+B46+B48+B49+B52+B53+B61</f>
        <v>#REF!</v>
      </c>
      <c r="C64" s="26">
        <f>C13++C16+C19+C22+C29+C34+C43+C44+C46+C48+C49+C52+C53</f>
        <v>441250.51999999996</v>
      </c>
      <c r="D64" s="29"/>
      <c r="E64" s="24"/>
    </row>
    <row r="65" spans="1:5">
      <c r="A65" s="7" t="s">
        <v>81</v>
      </c>
      <c r="B65" s="15"/>
      <c r="C65" s="26">
        <f>(C64*1.18)+C61</f>
        <v>524335.61359999992</v>
      </c>
      <c r="D65" s="29"/>
      <c r="E65" s="11"/>
    </row>
    <row r="66" spans="1:5">
      <c r="A66" s="7" t="s">
        <v>82</v>
      </c>
      <c r="B66" s="15"/>
      <c r="C66" s="26">
        <f>C4+C6+C9-C65</f>
        <v>216939.97439999995</v>
      </c>
      <c r="D66" s="29"/>
      <c r="E66" s="11"/>
    </row>
    <row r="67" spans="1:5" ht="28.5">
      <c r="A67" s="9" t="s">
        <v>84</v>
      </c>
      <c r="B67" s="8"/>
      <c r="C67" s="26">
        <f>(C66)+C8</f>
        <v>319641.62439999997</v>
      </c>
      <c r="D67" s="29"/>
      <c r="E67" s="1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zoomScale="115" zoomScaleNormal="115" workbookViewId="0">
      <selection activeCell="A65" sqref="A65:XFD65"/>
    </sheetView>
  </sheetViews>
  <sheetFormatPr defaultRowHeight="15"/>
  <cols>
    <col min="1" max="1" width="41.85546875" customWidth="1"/>
    <col min="2" max="2" width="41.85546875" style="30" hidden="1" customWidth="1"/>
  </cols>
  <sheetData>
    <row r="2" spans="1:5">
      <c r="A2" s="30"/>
      <c r="C2" s="30"/>
      <c r="D2" s="30"/>
      <c r="E2" s="30"/>
    </row>
    <row r="3" spans="1:5">
      <c r="A3" s="30"/>
      <c r="C3" s="30"/>
      <c r="D3" s="30"/>
      <c r="E3" s="30"/>
    </row>
    <row r="4" spans="1:5" ht="15.75" thickBot="1">
      <c r="A4" s="30"/>
      <c r="C4" s="30"/>
      <c r="D4" s="30"/>
      <c r="E4" s="30"/>
    </row>
    <row r="5" spans="1:5" ht="15.75" thickBot="1">
      <c r="A5" s="31" t="s">
        <v>41</v>
      </c>
      <c r="B5" s="31"/>
      <c r="C5" s="31" t="s">
        <v>42</v>
      </c>
      <c r="D5" s="31" t="s">
        <v>43</v>
      </c>
      <c r="E5" s="31" t="s">
        <v>44</v>
      </c>
    </row>
    <row r="6" spans="1:5" s="37" customFormat="1" ht="15.75" thickBot="1">
      <c r="A6" s="36" t="s">
        <v>45</v>
      </c>
      <c r="B6" s="36"/>
      <c r="C6" s="36">
        <v>43093.8</v>
      </c>
      <c r="D6" s="36" t="s">
        <v>18</v>
      </c>
      <c r="E6" s="36">
        <v>801</v>
      </c>
    </row>
    <row r="7" spans="1:5" ht="15.75" thickBot="1">
      <c r="A7" s="32"/>
      <c r="B7" s="32"/>
      <c r="C7" s="32">
        <v>43093.8</v>
      </c>
      <c r="D7" s="32"/>
      <c r="E7" s="32">
        <v>801</v>
      </c>
    </row>
    <row r="8" spans="1:5" s="37" customFormat="1" ht="15.75" thickBot="1">
      <c r="A8" s="36" t="s">
        <v>46</v>
      </c>
      <c r="B8" s="36"/>
      <c r="C8" s="36">
        <v>42286.8</v>
      </c>
      <c r="D8" s="36" t="s">
        <v>18</v>
      </c>
      <c r="E8" s="36">
        <v>786</v>
      </c>
    </row>
    <row r="9" spans="1:5" ht="15.75" thickBot="1">
      <c r="A9" s="32"/>
      <c r="B9" s="32"/>
      <c r="C9" s="32">
        <v>42286.8</v>
      </c>
      <c r="D9" s="32"/>
      <c r="E9" s="32">
        <v>786</v>
      </c>
    </row>
    <row r="10" spans="1:5" s="37" customFormat="1" ht="15.75" thickBot="1">
      <c r="A10" s="36" t="s">
        <v>47</v>
      </c>
      <c r="B10" s="36"/>
      <c r="C10" s="36">
        <v>1367.8</v>
      </c>
      <c r="D10" s="36" t="s">
        <v>9</v>
      </c>
      <c r="E10" s="36">
        <v>17097.599999999999</v>
      </c>
    </row>
    <row r="11" spans="1:5" ht="15.75" thickBot="1">
      <c r="A11" s="32"/>
      <c r="B11" s="32"/>
      <c r="C11" s="32">
        <v>1367.8</v>
      </c>
      <c r="D11" s="32"/>
      <c r="E11" s="32">
        <v>17097.599999999999</v>
      </c>
    </row>
    <row r="12" spans="1:5" s="37" customFormat="1" ht="15.75" thickBot="1">
      <c r="A12" s="36" t="s">
        <v>48</v>
      </c>
      <c r="B12" s="36"/>
      <c r="C12" s="36">
        <v>1538.41</v>
      </c>
      <c r="D12" s="36" t="s">
        <v>9</v>
      </c>
      <c r="E12" s="36">
        <v>17093.400000000001</v>
      </c>
    </row>
    <row r="13" spans="1:5" ht="15.75" thickBot="1">
      <c r="A13" s="32"/>
      <c r="B13" s="32"/>
      <c r="C13" s="32">
        <v>1538.41</v>
      </c>
      <c r="D13" s="32"/>
      <c r="E13" s="32">
        <v>17093.400000000001</v>
      </c>
    </row>
    <row r="14" spans="1:5" s="37" customFormat="1" ht="15.75" thickBot="1">
      <c r="A14" s="36" t="s">
        <v>24</v>
      </c>
      <c r="B14" s="36"/>
      <c r="C14" s="36">
        <v>3237.44</v>
      </c>
      <c r="D14" s="36" t="s">
        <v>25</v>
      </c>
      <c r="E14" s="36">
        <v>4</v>
      </c>
    </row>
    <row r="15" spans="1:5" ht="15.75" thickBot="1">
      <c r="A15" s="32"/>
      <c r="B15" s="32"/>
      <c r="C15" s="32">
        <v>3237.44</v>
      </c>
      <c r="D15" s="32"/>
      <c r="E15" s="32">
        <v>4</v>
      </c>
    </row>
    <row r="16" spans="1:5" s="37" customFormat="1" ht="15.75" thickBot="1">
      <c r="A16" s="36" t="s">
        <v>49</v>
      </c>
      <c r="B16" s="36"/>
      <c r="C16" s="36">
        <v>290.58999999999997</v>
      </c>
      <c r="D16" s="36" t="s">
        <v>9</v>
      </c>
      <c r="E16" s="36">
        <v>17093.400000000001</v>
      </c>
    </row>
    <row r="17" spans="1:5" ht="15.75" thickBot="1">
      <c r="A17" s="32"/>
      <c r="B17" s="32"/>
      <c r="C17" s="32">
        <v>290.58999999999997</v>
      </c>
      <c r="D17" s="32"/>
      <c r="E17" s="32">
        <v>17093.400000000001</v>
      </c>
    </row>
    <row r="18" spans="1:5" s="37" customFormat="1" ht="15.75" thickBot="1">
      <c r="A18" s="36" t="s">
        <v>50</v>
      </c>
      <c r="B18" s="36"/>
      <c r="C18" s="36">
        <v>290.58999999999997</v>
      </c>
      <c r="D18" s="36" t="s">
        <v>9</v>
      </c>
      <c r="E18" s="36">
        <v>17093.400000000001</v>
      </c>
    </row>
    <row r="19" spans="1:5" ht="15.75" thickBot="1">
      <c r="A19" s="32"/>
      <c r="B19" s="32"/>
      <c r="C19" s="32">
        <v>290.58999999999997</v>
      </c>
      <c r="D19" s="32"/>
      <c r="E19" s="32">
        <v>17093.400000000001</v>
      </c>
    </row>
    <row r="20" spans="1:5" s="37" customFormat="1" ht="15.75" thickBot="1">
      <c r="A20" s="36" t="s">
        <v>51</v>
      </c>
      <c r="B20" s="36"/>
      <c r="C20" s="36">
        <v>4697.5200000000004</v>
      </c>
      <c r="D20" s="36" t="s">
        <v>10</v>
      </c>
      <c r="E20" s="36">
        <v>4</v>
      </c>
    </row>
    <row r="21" spans="1:5" ht="15.75" thickBot="1">
      <c r="A21" s="32"/>
      <c r="B21" s="32"/>
      <c r="C21" s="32">
        <v>4697.5200000000004</v>
      </c>
      <c r="D21" s="32"/>
      <c r="E21" s="32">
        <v>4</v>
      </c>
    </row>
    <row r="22" spans="1:5" s="37" customFormat="1" ht="15.75" thickBot="1">
      <c r="A22" s="36" t="s">
        <v>52</v>
      </c>
      <c r="B22" s="36"/>
      <c r="C22" s="36">
        <v>5349.61</v>
      </c>
      <c r="D22" s="36" t="s">
        <v>10</v>
      </c>
      <c r="E22" s="36">
        <v>7</v>
      </c>
    </row>
    <row r="23" spans="1:5" s="37" customFormat="1" ht="15.75" thickBot="1">
      <c r="A23" s="36" t="s">
        <v>52</v>
      </c>
      <c r="B23" s="36"/>
      <c r="C23" s="36">
        <v>6915.6</v>
      </c>
      <c r="D23" s="36" t="s">
        <v>10</v>
      </c>
      <c r="E23" s="36">
        <v>9</v>
      </c>
    </row>
    <row r="24" spans="1:5" ht="15.75" thickBot="1">
      <c r="A24" s="32"/>
      <c r="B24" s="32"/>
      <c r="C24" s="32">
        <v>12265.21</v>
      </c>
      <c r="D24" s="32"/>
      <c r="E24" s="32">
        <v>16</v>
      </c>
    </row>
    <row r="25" spans="1:5" s="37" customFormat="1" ht="15.75" thickBot="1">
      <c r="A25" s="36" t="s">
        <v>53</v>
      </c>
      <c r="B25" s="36"/>
      <c r="C25" s="36">
        <v>8085.18</v>
      </c>
      <c r="D25" s="36" t="s">
        <v>9</v>
      </c>
      <c r="E25" s="36">
        <v>17093.400000000001</v>
      </c>
    </row>
    <row r="26" spans="1:5" ht="15.75" thickBot="1">
      <c r="A26" s="32"/>
      <c r="B26" s="32"/>
      <c r="C26" s="32">
        <v>8085.18</v>
      </c>
      <c r="D26" s="32"/>
      <c r="E26" s="32">
        <v>17093.400000000001</v>
      </c>
    </row>
    <row r="27" spans="1:5" s="37" customFormat="1" ht="15.75" thickBot="1">
      <c r="A27" s="36" t="s">
        <v>54</v>
      </c>
      <c r="B27" s="36"/>
      <c r="C27" s="36">
        <v>11623.51</v>
      </c>
      <c r="D27" s="36" t="s">
        <v>9</v>
      </c>
      <c r="E27" s="36">
        <v>17093.400000000001</v>
      </c>
    </row>
    <row r="28" spans="1:5" ht="15.75" thickBot="1">
      <c r="A28" s="32"/>
      <c r="B28" s="32"/>
      <c r="C28" s="32">
        <v>11623.51</v>
      </c>
      <c r="D28" s="32"/>
      <c r="E28" s="32">
        <v>17093.400000000001</v>
      </c>
    </row>
    <row r="29" spans="1:5" s="37" customFormat="1" ht="15.75" thickBot="1">
      <c r="A29" s="36" t="s">
        <v>55</v>
      </c>
      <c r="B29" s="36"/>
      <c r="C29" s="36">
        <v>21198.42</v>
      </c>
      <c r="D29" s="36" t="s">
        <v>9</v>
      </c>
      <c r="E29" s="36">
        <v>17095.5</v>
      </c>
    </row>
    <row r="30" spans="1:5" ht="15.75" thickBot="1">
      <c r="A30" s="32"/>
      <c r="B30" s="32"/>
      <c r="C30" s="32">
        <v>21198.42</v>
      </c>
      <c r="D30" s="32"/>
      <c r="E30" s="32">
        <v>17095.5</v>
      </c>
    </row>
    <row r="31" spans="1:5" s="37" customFormat="1" ht="15.75" thickBot="1">
      <c r="A31" s="36" t="s">
        <v>56</v>
      </c>
      <c r="B31" s="36"/>
      <c r="C31" s="36">
        <v>27691.32</v>
      </c>
      <c r="D31" s="36" t="s">
        <v>9</v>
      </c>
      <c r="E31" s="36">
        <v>17093.400000000001</v>
      </c>
    </row>
    <row r="32" spans="1:5" ht="15.75" thickBot="1">
      <c r="A32" s="32"/>
      <c r="B32" s="32"/>
      <c r="C32" s="32">
        <v>27691.32</v>
      </c>
      <c r="D32" s="32"/>
      <c r="E32" s="32">
        <v>17093.400000000001</v>
      </c>
    </row>
    <row r="33" spans="1:5" s="37" customFormat="1" ht="15.75" thickBot="1">
      <c r="A33" s="36" t="s">
        <v>57</v>
      </c>
      <c r="B33" s="36"/>
      <c r="C33" s="36">
        <v>48209.31</v>
      </c>
      <c r="D33" s="36" t="s">
        <v>9</v>
      </c>
      <c r="E33" s="36">
        <v>17095.5</v>
      </c>
    </row>
    <row r="34" spans="1:5" ht="15.75" thickBot="1">
      <c r="A34" s="32"/>
      <c r="B34" s="32"/>
      <c r="C34" s="32">
        <v>48209.31</v>
      </c>
      <c r="D34" s="32"/>
      <c r="E34" s="32">
        <v>17095.5</v>
      </c>
    </row>
    <row r="35" spans="1:5" s="37" customFormat="1" ht="15.75" thickBot="1">
      <c r="A35" s="36" t="s">
        <v>58</v>
      </c>
      <c r="B35" s="36"/>
      <c r="C35" s="36">
        <v>42562.559999999998</v>
      </c>
      <c r="D35" s="36" t="s">
        <v>9</v>
      </c>
      <c r="E35" s="36">
        <v>17093.400000000001</v>
      </c>
    </row>
    <row r="36" spans="1:5" ht="15.75" thickBot="1">
      <c r="A36" s="32"/>
      <c r="B36" s="32"/>
      <c r="C36" s="32">
        <v>42562.559999999998</v>
      </c>
      <c r="D36" s="32"/>
      <c r="E36" s="32">
        <v>17093.400000000001</v>
      </c>
    </row>
    <row r="37" spans="1:5" s="37" customFormat="1" ht="15.75" thickBot="1">
      <c r="A37" s="36" t="s">
        <v>59</v>
      </c>
      <c r="B37" s="36"/>
      <c r="C37" s="36">
        <v>65296.79</v>
      </c>
      <c r="D37" s="36" t="s">
        <v>9</v>
      </c>
      <c r="E37" s="36">
        <v>17093.400000000001</v>
      </c>
    </row>
    <row r="38" spans="1:5" ht="15.75" thickBot="1">
      <c r="A38" s="32"/>
      <c r="B38" s="32"/>
      <c r="C38" s="32">
        <v>65296.79</v>
      </c>
      <c r="D38" s="32"/>
      <c r="E38" s="32">
        <v>17093.400000000001</v>
      </c>
    </row>
    <row r="39" spans="1:5" s="37" customFormat="1" ht="15.75" thickBot="1">
      <c r="A39" s="36" t="s">
        <v>60</v>
      </c>
      <c r="B39" s="36"/>
      <c r="C39" s="36">
        <v>60852.5</v>
      </c>
      <c r="D39" s="36" t="s">
        <v>9</v>
      </c>
      <c r="E39" s="36">
        <v>17093.400000000001</v>
      </c>
    </row>
    <row r="40" spans="1:5" ht="15.75" thickBot="1">
      <c r="A40" s="32"/>
      <c r="B40" s="32"/>
      <c r="C40" s="32">
        <v>60852.5</v>
      </c>
      <c r="D40" s="32"/>
      <c r="E40" s="32">
        <v>17093.400000000001</v>
      </c>
    </row>
    <row r="41" spans="1:5" s="37" customFormat="1" ht="15.75" thickBot="1">
      <c r="A41" s="36" t="s">
        <v>61</v>
      </c>
      <c r="B41" s="36"/>
      <c r="C41" s="36">
        <v>1299.42</v>
      </c>
      <c r="D41" s="36" t="s">
        <v>9</v>
      </c>
      <c r="E41" s="36">
        <v>17097.599999999999</v>
      </c>
    </row>
    <row r="42" spans="1:5" ht="15.75" thickBot="1">
      <c r="A42" s="32"/>
      <c r="B42" s="32"/>
      <c r="C42" s="32">
        <v>1299.42</v>
      </c>
      <c r="D42" s="32"/>
      <c r="E42" s="32">
        <v>17097.599999999999</v>
      </c>
    </row>
    <row r="43" spans="1:5" s="37" customFormat="1" ht="15.75" thickBot="1">
      <c r="A43" s="36" t="s">
        <v>62</v>
      </c>
      <c r="B43" s="36"/>
      <c r="C43" s="36">
        <v>1367.47</v>
      </c>
      <c r="D43" s="36" t="s">
        <v>9</v>
      </c>
      <c r="E43" s="36">
        <v>17093.400000000001</v>
      </c>
    </row>
    <row r="44" spans="1:5" ht="15.75" thickBot="1">
      <c r="A44" s="32"/>
      <c r="B44" s="32"/>
      <c r="C44" s="32">
        <v>1367.47</v>
      </c>
      <c r="D44" s="32"/>
      <c r="E44" s="32">
        <v>17093.400000000001</v>
      </c>
    </row>
    <row r="45" spans="1:5" s="37" customFormat="1" ht="15.75" thickBot="1">
      <c r="A45" s="36" t="s">
        <v>63</v>
      </c>
      <c r="B45" s="36"/>
      <c r="C45" s="36">
        <v>1709.76</v>
      </c>
      <c r="D45" s="36" t="s">
        <v>9</v>
      </c>
      <c r="E45" s="36">
        <v>17097.599999999999</v>
      </c>
    </row>
    <row r="46" spans="1:5" ht="15.75" thickBot="1">
      <c r="A46" s="32"/>
      <c r="B46" s="32"/>
      <c r="C46" s="32">
        <v>1709.76</v>
      </c>
      <c r="D46" s="32"/>
      <c r="E46" s="32">
        <v>17097.599999999999</v>
      </c>
    </row>
    <row r="47" spans="1:5" s="37" customFormat="1" ht="15.75" thickBot="1">
      <c r="A47" s="36" t="s">
        <v>64</v>
      </c>
      <c r="B47" s="36"/>
      <c r="C47" s="36">
        <v>6666.43</v>
      </c>
      <c r="D47" s="36" t="s">
        <v>9</v>
      </c>
      <c r="E47" s="36">
        <v>17093.400000000001</v>
      </c>
    </row>
    <row r="48" spans="1:5" ht="15.75" thickBot="1">
      <c r="A48" s="32"/>
      <c r="B48" s="32"/>
      <c r="C48" s="32">
        <v>6666.43</v>
      </c>
      <c r="D48" s="32"/>
      <c r="E48" s="32">
        <v>17093.400000000001</v>
      </c>
    </row>
    <row r="49" spans="1:5" s="37" customFormat="1" ht="15.75" thickBot="1">
      <c r="A49" s="36" t="s">
        <v>39</v>
      </c>
      <c r="B49" s="36"/>
      <c r="C49" s="36">
        <v>434.65</v>
      </c>
      <c r="D49" s="36" t="s">
        <v>11</v>
      </c>
      <c r="E49" s="36">
        <v>5</v>
      </c>
    </row>
    <row r="50" spans="1:5" ht="15.75" thickBot="1">
      <c r="A50" s="32"/>
      <c r="B50" s="32"/>
      <c r="C50" s="32">
        <v>434.65</v>
      </c>
      <c r="D50" s="32"/>
      <c r="E50" s="32">
        <v>5</v>
      </c>
    </row>
    <row r="51" spans="1:5" s="37" customFormat="1" ht="15.75" thickBot="1">
      <c r="A51" s="36" t="s">
        <v>38</v>
      </c>
      <c r="B51" s="36"/>
      <c r="C51" s="36">
        <v>3005.35</v>
      </c>
      <c r="D51" s="36" t="s">
        <v>11</v>
      </c>
      <c r="E51" s="36">
        <v>1</v>
      </c>
    </row>
    <row r="52" spans="1:5" ht="15.75" thickBot="1">
      <c r="A52" s="32"/>
      <c r="B52" s="32"/>
      <c r="C52" s="32">
        <v>3005.35</v>
      </c>
      <c r="D52" s="32"/>
      <c r="E52" s="32">
        <v>1</v>
      </c>
    </row>
    <row r="53" spans="1:5" s="37" customFormat="1" ht="15.75" thickBot="1">
      <c r="A53" s="36" t="s">
        <v>22</v>
      </c>
      <c r="B53" s="36"/>
      <c r="C53" s="36">
        <v>540.28</v>
      </c>
      <c r="D53" s="36" t="s">
        <v>23</v>
      </c>
      <c r="E53" s="36">
        <v>2</v>
      </c>
    </row>
    <row r="54" spans="1:5" ht="15.75" thickBot="1">
      <c r="A54" s="32"/>
      <c r="B54" s="32"/>
      <c r="C54" s="32">
        <v>540.28</v>
      </c>
      <c r="D54" s="32"/>
      <c r="E54" s="32">
        <v>2</v>
      </c>
    </row>
    <row r="55" spans="1:5" s="37" customFormat="1" ht="15.75" thickBot="1">
      <c r="A55" s="36" t="s">
        <v>65</v>
      </c>
      <c r="B55" s="36"/>
      <c r="C55" s="36">
        <v>5652.45</v>
      </c>
      <c r="D55" s="36" t="s">
        <v>66</v>
      </c>
      <c r="E55" s="36">
        <v>45</v>
      </c>
    </row>
    <row r="56" spans="1:5" ht="15.75" thickBot="1">
      <c r="A56" s="32"/>
      <c r="B56" s="32"/>
      <c r="C56" s="32">
        <v>5652.45</v>
      </c>
      <c r="D56" s="32"/>
      <c r="E56" s="32">
        <v>45</v>
      </c>
    </row>
    <row r="57" spans="1:5" s="37" customFormat="1" ht="15.75" thickBot="1">
      <c r="A57" s="36" t="s">
        <v>67</v>
      </c>
      <c r="B57" s="36"/>
      <c r="C57" s="36">
        <v>1328.09</v>
      </c>
      <c r="D57" s="36" t="s">
        <v>11</v>
      </c>
      <c r="E57" s="36">
        <v>1</v>
      </c>
    </row>
    <row r="58" spans="1:5" ht="15.75" thickBot="1">
      <c r="A58" s="32"/>
      <c r="B58" s="32"/>
      <c r="C58" s="32">
        <v>1328.09</v>
      </c>
      <c r="D58" s="32"/>
      <c r="E58" s="32">
        <v>1</v>
      </c>
    </row>
    <row r="59" spans="1:5" s="37" customFormat="1" ht="15.75" thickBot="1">
      <c r="A59" s="36" t="s">
        <v>36</v>
      </c>
      <c r="B59" s="36"/>
      <c r="C59" s="36">
        <v>17747.490000000002</v>
      </c>
      <c r="D59" s="36" t="s">
        <v>10</v>
      </c>
      <c r="E59" s="36">
        <v>89</v>
      </c>
    </row>
    <row r="60" spans="1:5" ht="15.75" thickBot="1">
      <c r="A60" s="32"/>
      <c r="B60" s="32"/>
      <c r="C60" s="32">
        <v>17747.490000000002</v>
      </c>
      <c r="D60" s="32"/>
      <c r="E60" s="32">
        <v>89</v>
      </c>
    </row>
    <row r="61" spans="1:5" s="37" customFormat="1" ht="15.75" thickBot="1">
      <c r="A61" s="36" t="s">
        <v>68</v>
      </c>
      <c r="B61" s="36"/>
      <c r="C61" s="36">
        <v>1624.44</v>
      </c>
      <c r="D61" s="36" t="s">
        <v>11</v>
      </c>
      <c r="E61" s="36">
        <v>1</v>
      </c>
    </row>
    <row r="62" spans="1:5" ht="15.75" thickBot="1">
      <c r="A62" s="32"/>
      <c r="B62" s="32"/>
      <c r="C62" s="32">
        <v>1624.44</v>
      </c>
      <c r="D62" s="32"/>
      <c r="E62" s="32">
        <v>1</v>
      </c>
    </row>
    <row r="63" spans="1:5" s="37" customFormat="1" ht="15.75" thickBot="1">
      <c r="A63" s="36" t="s">
        <v>69</v>
      </c>
      <c r="B63" s="36"/>
      <c r="C63" s="36">
        <v>1889.52</v>
      </c>
      <c r="D63" s="36" t="s">
        <v>11</v>
      </c>
      <c r="E63" s="36">
        <v>4</v>
      </c>
    </row>
    <row r="64" spans="1:5" ht="15.75" thickBot="1">
      <c r="A64" s="32"/>
      <c r="B64" s="32"/>
      <c r="C64" s="32">
        <v>1889.52</v>
      </c>
      <c r="D64" s="32"/>
      <c r="E64" s="32">
        <v>4</v>
      </c>
    </row>
    <row r="65" spans="1:5" s="37" customFormat="1" ht="15.75" thickBot="1">
      <c r="A65" s="36" t="s">
        <v>70</v>
      </c>
      <c r="B65" s="36"/>
      <c r="C65" s="36">
        <v>330.74</v>
      </c>
      <c r="D65" s="36" t="s">
        <v>11</v>
      </c>
      <c r="E65" s="36">
        <v>1</v>
      </c>
    </row>
    <row r="66" spans="1:5" ht="15.75" thickBot="1">
      <c r="A66" s="32"/>
      <c r="B66" s="32"/>
      <c r="C66" s="32">
        <v>330.74</v>
      </c>
      <c r="D66" s="32"/>
      <c r="E66" s="32">
        <v>1</v>
      </c>
    </row>
    <row r="67" spans="1:5" s="37" customFormat="1" ht="15.75" thickBot="1">
      <c r="A67" s="36" t="s">
        <v>71</v>
      </c>
      <c r="B67" s="36"/>
      <c r="C67" s="36">
        <v>1409.93</v>
      </c>
      <c r="D67" s="36" t="s">
        <v>11</v>
      </c>
      <c r="E67" s="36">
        <v>1</v>
      </c>
    </row>
    <row r="68" spans="1:5" ht="15.75" thickBot="1">
      <c r="A68" s="32"/>
      <c r="B68" s="32"/>
      <c r="C68" s="32">
        <v>1409.93</v>
      </c>
      <c r="D68" s="32"/>
      <c r="E68" s="32">
        <v>1</v>
      </c>
    </row>
    <row r="69" spans="1:5" s="37" customFormat="1" ht="15.75" thickBot="1">
      <c r="A69" s="36" t="s">
        <v>72</v>
      </c>
      <c r="B69" s="36"/>
      <c r="C69" s="36">
        <v>1656.75</v>
      </c>
      <c r="D69" s="36" t="s">
        <v>73</v>
      </c>
      <c r="E69" s="36">
        <v>15</v>
      </c>
    </row>
    <row r="70" spans="1:5" ht="15.75" thickBot="1">
      <c r="A70" s="32"/>
      <c r="B70" s="32"/>
      <c r="C70" s="32">
        <v>1656.75</v>
      </c>
      <c r="D70" s="32"/>
      <c r="E70" s="32">
        <v>15</v>
      </c>
    </row>
    <row r="71" spans="1:5" ht="15.75" thickBot="1">
      <c r="A71" s="32"/>
      <c r="B71" s="32"/>
      <c r="C71" s="32">
        <v>441250.52</v>
      </c>
      <c r="D71" s="32"/>
      <c r="E71" s="32">
        <v>275287.2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комп</cp:lastModifiedBy>
  <cp:lastPrinted>2019-01-31T07:17:45Z</cp:lastPrinted>
  <dcterms:created xsi:type="dcterms:W3CDTF">2018-02-13T05:54:21Z</dcterms:created>
  <dcterms:modified xsi:type="dcterms:W3CDTF">2019-07-15T02:16:51Z</dcterms:modified>
</cp:coreProperties>
</file>