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Лист1!$A$1:$F$46</definedName>
  </definedNames>
  <calcPr calcId="124519" calcMode="manual"/>
</workbook>
</file>

<file path=xl/calcChain.xml><?xml version="1.0" encoding="utf-8"?>
<calcChain xmlns="http://schemas.openxmlformats.org/spreadsheetml/2006/main">
  <c r="C7" i="1"/>
  <c r="C41"/>
  <c r="C40" s="1"/>
  <c r="C36"/>
  <c r="C32"/>
  <c r="C24"/>
  <c r="C18"/>
  <c r="C42" s="1"/>
  <c r="C43" s="1"/>
  <c r="C15"/>
  <c r="C12"/>
  <c r="C8"/>
  <c r="C44" s="1"/>
  <c r="C45" s="1"/>
  <c r="C10" l="1"/>
  <c r="B24"/>
  <c r="B36" l="1"/>
  <c r="B35"/>
  <c r="B32"/>
  <c r="B31"/>
  <c r="B30"/>
  <c r="B29"/>
  <c r="B28"/>
  <c r="B27"/>
  <c r="B18"/>
  <c r="B15"/>
  <c r="B12"/>
  <c r="B41" l="1"/>
  <c r="B40" s="1"/>
  <c r="B42" s="1"/>
</calcChain>
</file>

<file path=xl/sharedStrings.xml><?xml version="1.0" encoding="utf-8"?>
<sst xmlns="http://schemas.openxmlformats.org/spreadsheetml/2006/main" count="81" uniqueCount="61">
  <si>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</si>
  <si>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</si>
  <si>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</si>
  <si>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</si>
  <si>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</si>
  <si>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</si>
  <si>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</si>
  <si>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</si>
  <si>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</si>
  <si>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</si>
  <si>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</si>
  <si>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</si>
  <si>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</si>
  <si>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</si>
  <si>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</si>
  <si>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</si>
  <si>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</si>
  <si>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</si>
  <si>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</si>
  <si>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</si>
  <si>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</si>
  <si>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</si>
  <si>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</si>
  <si>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</si>
  <si>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</si>
  <si>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</si>
  <si>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</si>
  <si>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</si>
  <si>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</si>
  <si>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</si>
  <si>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</si>
  <si>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</si>
  <si>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</si>
  <si>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Уборка придомовой территории 3,4 кв. 2017 г. коэф.</t>
  </si>
  <si>
    <t>Уборка придомовой территории 1,2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</si>
  <si>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</si>
  <si>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</si>
  <si>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</si>
  <si>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</si>
  <si>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</si>
  <si>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</si>
  <si>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</si>
  <si>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</si>
  <si>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</si>
  <si>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</si>
  <si>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 xml:space="preserve">Годовая фактическая стоимость работ (услуг) </t>
  </si>
  <si>
    <t>Орг-ция мест накоп. ртутьсодержащих ламп1-4 кв. 2017 г. к=0,</t>
  </si>
  <si>
    <t>Орг-ция мест накоп. ртутьсодержащих ламп1-4 кв. 20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</si>
  <si>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</si>
  <si>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</si>
  <si>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 xml:space="preserve">Дебиторская задолженность </t>
  </si>
  <si>
    <t>Уборка МОП 1,2 кв. 2017 коэф. 0,6</t>
  </si>
  <si>
    <t>Уборка МОП 3,4 кв. 2017 г. коэф. 0,6</t>
  </si>
  <si>
    <t>Вывоз ТКО 3,4 кв. 2017 г. коэф. 0,6;0,8;0,85;0,9;1</t>
  </si>
  <si>
    <t>Уборка придомовой территории 1,2 кв. 2017 г. коэф. 0,6</t>
  </si>
  <si>
    <t>Уборка придомовой территории 3,4 кв. 2017 г. коэф. 0,6</t>
  </si>
  <si>
    <t>Содержание ДРС 1,2 кв. 2017 г. к=0,6</t>
  </si>
  <si>
    <t>Содержание ДРС 3,4 кв. 2017 г. коэф. 0,6</t>
  </si>
  <si>
    <t>Адрес: ул. Каларская, д. 2б</t>
  </si>
  <si>
    <t>замена светильников с лампой накаливания</t>
  </si>
  <si>
    <t>ремонт электрощитов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</si>
</sst>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164" fontId="6" fillId="0" borderId="2" xfId="2" applyNumberFormat="1" applyFont="1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31" workbookViewId="0">
      <selection activeCell="I45" sqref="I45"/>
    </sheetView>
  </sheetViews>
  <sheetFormatPr defaultRowHeight="15" outlineLevelRow="2"/>
  <cols>
    <col min="1" max="1" width="59.7109375" style="13" customWidth="1"/>
    <col min="2" max="2" width="15.5703125" style="3" hidden="1" customWidth="1"/>
    <col min="3" max="3" width="17.28515625" style="29" customWidth="1"/>
    <col min="4" max="4" width="12.140625" style="29" customWidth="1"/>
    <col min="5" max="5" width="26.85546875" style="29" customWidth="1"/>
    <col min="6" max="6" width="0" style="1" hidden="1" customWidth="1"/>
    <col min="7" max="16384" width="9.140625" style="1"/>
  </cols>
  <sheetData>
    <row r="1" spans="1:5" ht="66.75" customHeight="1">
      <c r="A1" s="30" t="s">
        <v>0</v>
      </c>
      <c r="B1" s="30"/>
      <c r="C1" s="30"/>
      <c r="D1" s="30"/>
      <c r="E1" s="30"/>
    </row>
    <row r="2" spans="1:5">
      <c r="A2" s="6" t="s">
        <v>58</v>
      </c>
      <c r="B2" s="7" t="s">
        <v>1</v>
      </c>
      <c r="C2" s="32" t="s">
        <v>2</v>
      </c>
      <c r="D2" s="32"/>
      <c r="E2" s="32"/>
    </row>
    <row r="3" spans="1:5" s="13" customFormat="1" ht="57">
      <c r="A3" s="4" t="s">
        <v>3</v>
      </c>
      <c r="B3" s="17" t="s">
        <v>4</v>
      </c>
      <c r="C3" s="18" t="s">
        <v>45</v>
      </c>
      <c r="D3" s="19" t="s">
        <v>5</v>
      </c>
      <c r="E3" s="20" t="s">
        <v>6</v>
      </c>
    </row>
    <row r="4" spans="1:5">
      <c r="A4" s="4" t="s">
        <v>7</v>
      </c>
      <c r="B4" s="5"/>
      <c r="C4" s="18">
        <v>117285.81</v>
      </c>
      <c r="D4" s="19"/>
      <c r="E4" s="20"/>
    </row>
    <row r="5" spans="1:5">
      <c r="A5" s="4" t="s">
        <v>8</v>
      </c>
      <c r="B5" s="5"/>
      <c r="C5" s="18">
        <v>157147.07999999999</v>
      </c>
      <c r="D5" s="19"/>
      <c r="E5" s="20"/>
    </row>
    <row r="6" spans="1:5">
      <c r="A6" s="4" t="s">
        <v>9</v>
      </c>
      <c r="B6" s="5"/>
      <c r="C6" s="18">
        <v>154167.69</v>
      </c>
      <c r="D6" s="19"/>
      <c r="E6" s="20"/>
    </row>
    <row r="7" spans="1:5">
      <c r="A7" s="4" t="s">
        <v>50</v>
      </c>
      <c r="B7" s="5"/>
      <c r="C7" s="18">
        <f>C6-C5</f>
        <v>-2979.3899999999849</v>
      </c>
      <c r="D7" s="19"/>
      <c r="E7" s="20"/>
    </row>
    <row r="8" spans="1:5">
      <c r="A8" s="4" t="s">
        <v>10</v>
      </c>
      <c r="B8" s="5"/>
      <c r="C8" s="18">
        <f>C9</f>
        <v>0</v>
      </c>
      <c r="D8" s="19"/>
      <c r="E8" s="20"/>
    </row>
    <row r="9" spans="1:5">
      <c r="A9" s="4" t="s">
        <v>11</v>
      </c>
      <c r="B9" s="5"/>
      <c r="C9" s="18">
        <v>0</v>
      </c>
      <c r="D9" s="19"/>
      <c r="E9" s="20"/>
    </row>
    <row r="10" spans="1:5">
      <c r="A10" s="6" t="s">
        <v>12</v>
      </c>
      <c r="B10" s="7"/>
      <c r="C10" s="21">
        <f>C5+C8</f>
        <v>157147.07999999999</v>
      </c>
      <c r="D10" s="22"/>
      <c r="E10" s="22"/>
    </row>
    <row r="11" spans="1:5">
      <c r="A11" s="31" t="s">
        <v>13</v>
      </c>
      <c r="B11" s="31"/>
      <c r="C11" s="31"/>
      <c r="D11" s="31"/>
      <c r="E11" s="31"/>
    </row>
    <row r="12" spans="1:5" ht="28.5">
      <c r="A12" s="8" t="s">
        <v>25</v>
      </c>
      <c r="B12" s="7" t="str">
        <f>B13</f>
        <v>Управление жил. фондом 1,2 кв. 2017 г. коэф. 06;08</v>
      </c>
      <c r="C12" s="21">
        <f>C13+C14</f>
        <v>30689.82</v>
      </c>
      <c r="D12" s="22"/>
      <c r="E12" s="22"/>
    </row>
    <row r="13" spans="1:5">
      <c r="A13" s="16" t="s">
        <v>21</v>
      </c>
      <c r="B13" s="16" t="s">
        <v>22</v>
      </c>
      <c r="C13" s="23">
        <v>14855.65</v>
      </c>
      <c r="D13" s="23" t="s">
        <v>14</v>
      </c>
      <c r="E13" s="23">
        <v>4447.8</v>
      </c>
    </row>
    <row r="14" spans="1:5">
      <c r="A14" s="16" t="s">
        <v>23</v>
      </c>
      <c r="B14" s="16" t="s">
        <v>24</v>
      </c>
      <c r="C14" s="23">
        <v>15834.17</v>
      </c>
      <c r="D14" s="23" t="s">
        <v>14</v>
      </c>
      <c r="E14" s="23">
        <v>4447.8</v>
      </c>
    </row>
    <row r="15" spans="1:5" ht="28.5">
      <c r="A15" s="8" t="s">
        <v>26</v>
      </c>
      <c r="B15" s="7" t="str">
        <f>B17</f>
        <v>Уборка МОП 3,4 кв. 2017 г. коэф. 0,6</v>
      </c>
      <c r="C15" s="21">
        <f>C17+C16</f>
        <v>9251.41</v>
      </c>
      <c r="D15" s="22"/>
      <c r="E15" s="22"/>
    </row>
    <row r="16" spans="1:5">
      <c r="A16" s="16" t="s">
        <v>51</v>
      </c>
      <c r="B16" s="16" t="s">
        <v>51</v>
      </c>
      <c r="C16" s="23">
        <v>4492.26</v>
      </c>
      <c r="D16" s="23" t="s">
        <v>14</v>
      </c>
      <c r="E16" s="23">
        <v>4447.8</v>
      </c>
    </row>
    <row r="17" spans="1:6" outlineLevel="2">
      <c r="A17" s="16" t="s">
        <v>52</v>
      </c>
      <c r="B17" s="16" t="s">
        <v>52</v>
      </c>
      <c r="C17" s="23">
        <v>4759.1499999999996</v>
      </c>
      <c r="D17" s="23" t="s">
        <v>14</v>
      </c>
      <c r="E17" s="23">
        <v>4447.8</v>
      </c>
    </row>
    <row r="18" spans="1:6" ht="28.5">
      <c r="A18" s="8" t="s">
        <v>27</v>
      </c>
      <c r="B18" s="9" t="e">
        <f>B21+#REF!</f>
        <v>#VALUE!</v>
      </c>
      <c r="C18" s="21">
        <f>C19+C20+C21</f>
        <v>20456.46</v>
      </c>
      <c r="D18" s="24"/>
      <c r="E18" s="25"/>
    </row>
    <row r="19" spans="1:6">
      <c r="A19" s="16" t="s">
        <v>43</v>
      </c>
      <c r="B19" s="16" t="s">
        <v>43</v>
      </c>
      <c r="C19" s="23">
        <v>8486.1</v>
      </c>
      <c r="D19" s="23" t="s">
        <v>28</v>
      </c>
      <c r="E19" s="23">
        <v>189</v>
      </c>
    </row>
    <row r="20" spans="1:6">
      <c r="A20" s="16" t="s">
        <v>44</v>
      </c>
      <c r="B20" s="16" t="s">
        <v>44</v>
      </c>
      <c r="C20" s="23">
        <v>1304.0999999999999</v>
      </c>
      <c r="D20" s="23" t="s">
        <v>28</v>
      </c>
      <c r="E20" s="23">
        <v>189</v>
      </c>
    </row>
    <row r="21" spans="1:6" ht="17.25" customHeight="1">
      <c r="A21" s="16" t="s">
        <v>53</v>
      </c>
      <c r="B21" s="16" t="s">
        <v>53</v>
      </c>
      <c r="C21" s="23">
        <v>10666.26</v>
      </c>
      <c r="D21" s="23" t="s">
        <v>28</v>
      </c>
      <c r="E21" s="23">
        <v>198</v>
      </c>
    </row>
    <row r="22" spans="1:6" ht="42.75">
      <c r="A22" s="8" t="s">
        <v>29</v>
      </c>
      <c r="B22" s="7"/>
      <c r="C22" s="21">
        <v>0</v>
      </c>
      <c r="D22" s="22"/>
      <c r="E22" s="22"/>
    </row>
    <row r="23" spans="1:6" ht="42.75" outlineLevel="1">
      <c r="A23" s="8" t="s">
        <v>30</v>
      </c>
      <c r="B23" s="14"/>
      <c r="C23" s="26">
        <v>0</v>
      </c>
      <c r="D23" s="27"/>
      <c r="E23" s="23"/>
    </row>
    <row r="24" spans="1:6" ht="57.75" customHeight="1">
      <c r="A24" s="8" t="s">
        <v>31</v>
      </c>
      <c r="B24" s="7" t="e">
        <f>SUM(#REF!)</f>
        <v>#REF!</v>
      </c>
      <c r="C24" s="21">
        <f>C25+C26</f>
        <v>1621.1000000000001</v>
      </c>
      <c r="D24" s="22"/>
      <c r="E24" s="27"/>
      <c r="F24" s="2" t="s">
        <v>16</v>
      </c>
    </row>
    <row r="25" spans="1:6">
      <c r="A25" s="16" t="s">
        <v>59</v>
      </c>
      <c r="B25" s="16" t="s">
        <v>59</v>
      </c>
      <c r="C25" s="23">
        <v>419.67</v>
      </c>
      <c r="D25" s="23" t="s">
        <v>15</v>
      </c>
      <c r="E25" s="23">
        <v>1</v>
      </c>
      <c r="F25" s="2"/>
    </row>
    <row r="26" spans="1:6">
      <c r="A26" s="16" t="s">
        <v>60</v>
      </c>
      <c r="B26" s="16" t="s">
        <v>60</v>
      </c>
      <c r="C26" s="23">
        <v>1201.43</v>
      </c>
      <c r="D26" s="23" t="s">
        <v>15</v>
      </c>
      <c r="E26" s="23">
        <v>1</v>
      </c>
      <c r="F26" s="2"/>
    </row>
    <row r="27" spans="1:6" ht="28.5">
      <c r="A27" s="8" t="s">
        <v>32</v>
      </c>
      <c r="B27" s="7" t="e">
        <f>#REF!+#REF!</f>
        <v>#REF!</v>
      </c>
      <c r="C27" s="21">
        <v>0</v>
      </c>
      <c r="D27" s="22"/>
      <c r="E27" s="23"/>
    </row>
    <row r="28" spans="1:6" ht="28.5">
      <c r="A28" s="8" t="s">
        <v>35</v>
      </c>
      <c r="B28" s="7" t="e">
        <f>SUM(#REF!)</f>
        <v>#REF!</v>
      </c>
      <c r="C28" s="21">
        <v>0</v>
      </c>
      <c r="D28" s="22"/>
      <c r="E28" s="22"/>
    </row>
    <row r="29" spans="1:6" ht="28.5">
      <c r="A29" s="8" t="s">
        <v>36</v>
      </c>
      <c r="B29" s="7" t="e">
        <f>#REF!</f>
        <v>#REF!</v>
      </c>
      <c r="C29" s="21">
        <v>0</v>
      </c>
      <c r="D29" s="22"/>
      <c r="E29" s="22"/>
    </row>
    <row r="30" spans="1:6" ht="28.5">
      <c r="A30" s="8" t="s">
        <v>37</v>
      </c>
      <c r="B30" s="7" t="e">
        <f>#REF!+#REF!</f>
        <v>#REF!</v>
      </c>
      <c r="C30" s="21">
        <v>0</v>
      </c>
      <c r="D30" s="22"/>
      <c r="E30" s="22"/>
    </row>
    <row r="31" spans="1:6" ht="28.5">
      <c r="A31" s="8" t="s">
        <v>38</v>
      </c>
      <c r="B31" s="7" t="e">
        <f>#REF!</f>
        <v>#REF!</v>
      </c>
      <c r="C31" s="21">
        <v>0</v>
      </c>
      <c r="D31" s="22"/>
      <c r="E31" s="24"/>
    </row>
    <row r="32" spans="1:6" ht="28.5">
      <c r="A32" s="8" t="s">
        <v>39</v>
      </c>
      <c r="B32" s="7" t="e">
        <f>B34+#REF!</f>
        <v>#VALUE!</v>
      </c>
      <c r="C32" s="21">
        <f>C33+C34</f>
        <v>3736.16</v>
      </c>
      <c r="D32" s="22"/>
      <c r="E32" s="22"/>
    </row>
    <row r="33" spans="1:6">
      <c r="A33" s="16" t="s">
        <v>56</v>
      </c>
      <c r="B33" s="16" t="s">
        <v>56</v>
      </c>
      <c r="C33" s="23">
        <v>1645.69</v>
      </c>
      <c r="D33" s="23" t="s">
        <v>14</v>
      </c>
      <c r="E33" s="23">
        <v>4447.8</v>
      </c>
      <c r="F33" s="15"/>
    </row>
    <row r="34" spans="1:6">
      <c r="A34" s="16" t="s">
        <v>57</v>
      </c>
      <c r="B34" s="16" t="s">
        <v>57</v>
      </c>
      <c r="C34" s="23">
        <v>2090.4699999999998</v>
      </c>
      <c r="D34" s="23" t="s">
        <v>14</v>
      </c>
      <c r="E34" s="23">
        <v>4447.8</v>
      </c>
      <c r="F34" s="15"/>
    </row>
    <row r="35" spans="1:6" ht="42.75">
      <c r="A35" s="8" t="s">
        <v>40</v>
      </c>
      <c r="B35" s="7" t="e">
        <f>#REF!</f>
        <v>#REF!</v>
      </c>
      <c r="C35" s="21">
        <v>0</v>
      </c>
      <c r="D35" s="22"/>
      <c r="E35" s="23"/>
    </row>
    <row r="36" spans="1:6" ht="57">
      <c r="A36" s="8" t="s">
        <v>41</v>
      </c>
      <c r="B36" s="7" t="e">
        <f>SUM(#REF!)</f>
        <v>#REF!</v>
      </c>
      <c r="C36" s="21">
        <f>C37+C38+C39</f>
        <v>21634.13</v>
      </c>
      <c r="D36" s="22"/>
      <c r="E36" s="23"/>
    </row>
    <row r="37" spans="1:6" outlineLevel="2">
      <c r="A37" s="16" t="s">
        <v>46</v>
      </c>
      <c r="B37" s="16" t="s">
        <v>47</v>
      </c>
      <c r="C37" s="23">
        <v>151.22999999999999</v>
      </c>
      <c r="D37" s="23" t="s">
        <v>14</v>
      </c>
      <c r="E37" s="23">
        <v>8895.6</v>
      </c>
    </row>
    <row r="38" spans="1:6" outlineLevel="2">
      <c r="A38" s="16" t="s">
        <v>54</v>
      </c>
      <c r="B38" s="16" t="s">
        <v>34</v>
      </c>
      <c r="C38" s="23">
        <v>10763.7</v>
      </c>
      <c r="D38" s="23" t="s">
        <v>14</v>
      </c>
      <c r="E38" s="23">
        <v>4447.8</v>
      </c>
    </row>
    <row r="39" spans="1:6">
      <c r="A39" s="16" t="s">
        <v>55</v>
      </c>
      <c r="B39" s="16" t="s">
        <v>33</v>
      </c>
      <c r="C39" s="23">
        <v>10719.2</v>
      </c>
      <c r="D39" s="23" t="s">
        <v>14</v>
      </c>
      <c r="E39" s="23">
        <v>4447.8</v>
      </c>
    </row>
    <row r="40" spans="1:6">
      <c r="A40" s="8" t="s">
        <v>42</v>
      </c>
      <c r="B40" s="7">
        <f>B41</f>
        <v>813.5593220338983</v>
      </c>
      <c r="C40" s="21">
        <f>C41</f>
        <v>960</v>
      </c>
      <c r="D40" s="22"/>
      <c r="E40" s="23"/>
    </row>
    <row r="41" spans="1:6" ht="30">
      <c r="A41" s="10" t="s">
        <v>17</v>
      </c>
      <c r="B41" s="9">
        <f>C41/1.18</f>
        <v>813.5593220338983</v>
      </c>
      <c r="C41" s="24">
        <f>E41*5*12</f>
        <v>960</v>
      </c>
      <c r="D41" s="28" t="s">
        <v>18</v>
      </c>
      <c r="E41" s="22">
        <v>16</v>
      </c>
    </row>
    <row r="42" spans="1:6">
      <c r="A42" s="6" t="s">
        <v>19</v>
      </c>
      <c r="B42" s="11" t="e">
        <f>B12+B15+B18+#REF!+B24+B27+B28+B29+B30+B31+B32+B35+B36+B40</f>
        <v>#VALUE!</v>
      </c>
      <c r="C42" s="21">
        <f>C12+C15+C18+C22+C23+C24+C27+C28+C30+C31+C32+C35+C36+C40</f>
        <v>88349.08</v>
      </c>
      <c r="D42" s="22"/>
      <c r="E42" s="24"/>
    </row>
    <row r="43" spans="1:6">
      <c r="A43" s="6" t="s">
        <v>20</v>
      </c>
      <c r="B43" s="12"/>
      <c r="C43" s="21">
        <f>C42*1.18</f>
        <v>104251.91439999999</v>
      </c>
      <c r="D43" s="22"/>
      <c r="E43" s="22"/>
    </row>
    <row r="44" spans="1:6">
      <c r="A44" s="6" t="s">
        <v>48</v>
      </c>
      <c r="B44" s="12"/>
      <c r="C44" s="21">
        <f>C4+C5+C8-C43</f>
        <v>170180.97560000001</v>
      </c>
      <c r="D44" s="22"/>
      <c r="E44" s="22"/>
    </row>
    <row r="45" spans="1:6" ht="28.5">
      <c r="A45" s="8" t="s">
        <v>49</v>
      </c>
      <c r="B45" s="7"/>
      <c r="C45" s="21">
        <f>C44+C7</f>
        <v>167201.58560000002</v>
      </c>
      <c r="D45" s="22"/>
      <c r="E45" s="22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2018-03-19T01:42:37Z</cp:lastPrinted>
  <dcterms:created xsi:type="dcterms:W3CDTF">2018-02-13T05:54:21Z</dcterms:created>
  <dcterms:modified xsi:type="dcterms:W3CDTF">2018-03-22T06:06:24Z</dcterms:modified>
</cp:coreProperties>
</file>