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Лист1!$A$1:$E$68</definedName>
  </definedNames>
  <calcPr calcId="124519" calcMode="manual"/>
</workbook>
</file>

<file path=xl/calcChain.xml><?xml version="1.0" encoding="utf-8"?>
<calcChain xmlns="http://schemas.openxmlformats.org/spreadsheetml/2006/main">
  <c r="C66" i="1"/>
  <c r="C65"/>
  <c r="C14"/>
  <c r="C9"/>
  <c r="C67" s="1"/>
  <c r="C68" s="1"/>
  <c r="C8"/>
  <c r="C57"/>
  <c r="C53"/>
  <c r="C35"/>
  <c r="C32"/>
  <c r="C25"/>
  <c r="C22"/>
  <c r="C19"/>
  <c r="C16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0"/>
  <c r="E70"/>
  <c r="C63" i="1"/>
  <c r="C62" s="1"/>
  <c r="C10" l="1"/>
  <c r="B63" l="1"/>
  <c r="B57"/>
  <c r="B56"/>
  <c r="B53"/>
  <c r="B52"/>
  <c r="B51"/>
  <c r="B50"/>
  <c r="B49"/>
  <c r="B48"/>
  <c r="B35"/>
  <c r="B22" l="1"/>
  <c r="B19"/>
  <c r="B16"/>
  <c r="B65" l="1"/>
</calcChain>
</file>

<file path=xl/sharedStrings.xml><?xml version="1.0" encoding="utf-8"?>
<sst xmlns="http://schemas.openxmlformats.org/spreadsheetml/2006/main" count="274" uniqueCount="133">
  <si>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</si>
  <si>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</si>
  <si>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</si>
  <si>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</si>
  <si>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</si>
  <si>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</si>
  <si>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</si>
  <si>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</si>
  <si>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</si>
  <si>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</si>
  <si>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</si>
  <si>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</si>
  <si>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</si>
  <si>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</si>
  <si>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</si>
  <si>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</si>
  <si>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</si>
  <si>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</si>
  <si>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</si>
  <si>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</si>
  <si>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</si>
  <si>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</si>
  <si>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</si>
  <si>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</si>
  <si>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</si>
  <si>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</si>
  <si>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1м</t>
  </si>
  <si>
    <t>прочистка канализационной сети внутренней</t>
  </si>
  <si>
    <t>Подключение системы отопления</t>
  </si>
  <si>
    <t>замена эл. лампочки накаливания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</si>
  <si>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</si>
  <si>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</si>
  <si>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</si>
  <si>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</si>
  <si>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</si>
  <si>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</si>
  <si>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покраска теплового узла</t>
  </si>
  <si>
    <t>осмотр подвала</t>
  </si>
  <si>
    <t>раз</t>
  </si>
  <si>
    <t>Адрес: ул. Ленина, д. 42</t>
  </si>
  <si>
    <t xml:space="preserve">ИП Дамбаев Ф.Д. </t>
  </si>
  <si>
    <t xml:space="preserve">ИП Пугач К.Г. </t>
  </si>
  <si>
    <t xml:space="preserve">ИП Ман-Ван-Дэ Р.М. </t>
  </si>
  <si>
    <t>Устранение свищей хомутами</t>
  </si>
  <si>
    <t>Старшие по дому</t>
  </si>
  <si>
    <t>15. Прочие расходы</t>
  </si>
  <si>
    <t>Общий итог</t>
  </si>
  <si>
    <t>утепление тепл-го узла изовером с обертыванием стеклотканью Итог</t>
  </si>
  <si>
    <t>1 узел</t>
  </si>
  <si>
    <t>утепление тепл-го узла изовером с обертыванием сте</t>
  </si>
  <si>
    <t>утепление тепл-го узла изовером с обертыванием стеклотканью</t>
  </si>
  <si>
    <t>прочистка канализационной сети внутренней Итог</t>
  </si>
  <si>
    <t>покраска теплового узла Итог</t>
  </si>
  <si>
    <t>отключение отопления Итог</t>
  </si>
  <si>
    <t>1 дом</t>
  </si>
  <si>
    <t>отключение отопления</t>
  </si>
  <si>
    <t>осмотр сантехоборудования Итог</t>
  </si>
  <si>
    <t>осмотр сантехоборудования</t>
  </si>
  <si>
    <t>осмотр подвала Итог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</si>
  <si>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</si>
  <si>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</si>
  <si>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</si>
  <si>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</si>
  <si>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</si>
  <si>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</si>
  <si>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</si>
  <si>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</si>
  <si>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</si>
  <si>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</si>
  <si>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 хомутами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</si>
  <si>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</si>
  <si>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</si>
  <si>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</si>
  <si>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</si>
  <si>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</si>
  <si>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</si>
  <si>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</si>
  <si>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</si>
  <si>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</si>
  <si>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</si>
  <si>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</si>
  <si>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</si>
  <si>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</si>
  <si>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</si>
  <si>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</si>
  <si>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</si>
  <si>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</si>
  <si>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</si>
  <si>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</si>
  <si>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ГВС д.20 Итог</t>
  </si>
  <si>
    <t>Смена труб ГВС д.20</t>
  </si>
  <si>
    <t>Смена вентиля до 20 мм. (с материалом) Итог</t>
  </si>
  <si>
    <t>Смена вентиля до 20 мм. (с материалом)</t>
  </si>
  <si>
    <t>Прочистка труб ХВС Итог</t>
  </si>
  <si>
    <t>Прочистка труб ХВС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</si>
  <si>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</si>
  <si>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</si>
  <si>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</si>
  <si>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Подключение системы отопления Итог</t>
  </si>
  <si>
    <t>Отогрев стояков Итог</t>
  </si>
  <si>
    <t>Отогрев стояков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</si>
  <si>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</si>
  <si>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</si>
  <si>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</si>
  <si>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</si>
  <si>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</si>
  <si>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</si>
  <si>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</si>
  <si>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</si>
  <si>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</si>
  <si>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</si>
  <si>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</si>
  <si>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</si>
  <si>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</si>
  <si>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</si>
  <si>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</si>
  <si>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</si>
  <si>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</si>
  <si>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</si>
  <si>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</si>
  <si>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ЛЕНИНА ул. д.42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</si>
  <si>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</si>
  <si>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</si>
  <si>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</si>
  <si>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</si>
  <si>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</si>
  <si>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 xml:space="preserve">Всего доходов на дому за 2018 год 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</si>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</sst>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3" fontId="2" fillId="0" borderId="0" xfId="2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Fill="1"/>
    <xf numFmtId="0" fontId="0" fillId="0" borderId="3" xfId="0" applyFill="1" applyBorder="1"/>
    <xf numFmtId="0" fontId="10" fillId="0" borderId="3" xfId="0" applyFont="1" applyFill="1" applyBorder="1"/>
    <xf numFmtId="0" fontId="10" fillId="0" borderId="3" xfId="0" applyNumberFormat="1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0" fillId="3" borderId="3" xfId="0" applyFill="1" applyBorder="1"/>
    <xf numFmtId="0" fontId="0" fillId="3" borderId="0" xfId="0" applyFill="1"/>
    <xf numFmtId="0" fontId="3" fillId="4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left" vertical="center" wrapText="1"/>
    </xf>
    <xf numFmtId="164" fontId="8" fillId="4" borderId="2" xfId="1" applyNumberFormat="1" applyFont="1" applyFill="1" applyBorder="1" applyAlignment="1">
      <alignment horizontal="center" vertical="center" wrapText="1"/>
    </xf>
    <xf numFmtId="43" fontId="8" fillId="4" borderId="2" xfId="2" applyFont="1" applyFill="1" applyBorder="1" applyAlignment="1">
      <alignment horizontal="center" vertical="center" wrapText="1"/>
    </xf>
    <xf numFmtId="43" fontId="9" fillId="4" borderId="2" xfId="2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43" fontId="7" fillId="4" borderId="2" xfId="2" applyFont="1" applyFill="1" applyBorder="1" applyAlignment="1">
      <alignment horizontal="center" vertical="center" wrapText="1"/>
    </xf>
    <xf numFmtId="43" fontId="3" fillId="4" borderId="2" xfId="2" applyFont="1" applyFill="1" applyBorder="1" applyAlignment="1">
      <alignment horizontal="center" vertical="center" wrapText="1"/>
    </xf>
    <xf numFmtId="43" fontId="2" fillId="4" borderId="2" xfId="2" applyFont="1" applyFill="1" applyBorder="1" applyAlignment="1">
      <alignment horizontal="center" vertical="center" wrapText="1"/>
    </xf>
    <xf numFmtId="0" fontId="0" fillId="4" borderId="3" xfId="0" applyFill="1" applyBorder="1"/>
    <xf numFmtId="164" fontId="5" fillId="4" borderId="2" xfId="0" applyNumberFormat="1" applyFont="1" applyFill="1" applyBorder="1" applyAlignment="1">
      <alignment horizontal="center" vertical="center" wrapText="1"/>
    </xf>
    <xf numFmtId="43" fontId="5" fillId="4" borderId="2" xfId="2" applyFont="1" applyFill="1" applyBorder="1" applyAlignment="1">
      <alignment horizontal="center" vertical="center" wrapText="1"/>
    </xf>
    <xf numFmtId="0" fontId="2" fillId="4" borderId="2" xfId="0" applyFont="1" applyFill="1" applyBorder="1"/>
    <xf numFmtId="43" fontId="3" fillId="4" borderId="2" xfId="2" applyFont="1" applyFill="1" applyBorder="1" applyAlignment="1">
      <alignment horizontal="center"/>
    </xf>
    <xf numFmtId="43" fontId="2" fillId="4" borderId="2" xfId="2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 vertical="center"/>
    </xf>
    <xf numFmtId="43" fontId="3" fillId="4" borderId="2" xfId="2" applyFont="1" applyFill="1" applyBorder="1" applyAlignment="1">
      <alignment horizontal="center" vertical="center"/>
    </xf>
    <xf numFmtId="43" fontId="2" fillId="4" borderId="2" xfId="2" applyFont="1" applyFill="1" applyBorder="1" applyAlignment="1">
      <alignment horizontal="center" vertical="center"/>
    </xf>
    <xf numFmtId="0" fontId="3" fillId="4" borderId="2" xfId="0" applyFont="1" applyFill="1" applyBorder="1"/>
    <xf numFmtId="0" fontId="5" fillId="4" borderId="2" xfId="0" applyFont="1" applyFill="1" applyBorder="1" applyAlignment="1">
      <alignment horizontal="left" vertical="center" wrapText="1"/>
    </xf>
    <xf numFmtId="164" fontId="5" fillId="4" borderId="2" xfId="0" applyNumberFormat="1" applyFont="1" applyFill="1" applyBorder="1" applyAlignment="1">
      <alignment horizontal="center" vertical="center"/>
    </xf>
    <xf numFmtId="43" fontId="5" fillId="4" borderId="2" xfId="2" applyFont="1" applyFill="1" applyBorder="1" applyAlignment="1">
      <alignment horizontal="center" vertical="center"/>
    </xf>
    <xf numFmtId="0" fontId="0" fillId="4" borderId="0" xfId="0" applyFill="1"/>
    <xf numFmtId="0" fontId="3" fillId="4" borderId="2" xfId="0" applyFont="1" applyFill="1" applyBorder="1" applyAlignment="1">
      <alignment horizontal="left" vertical="center"/>
    </xf>
    <xf numFmtId="164" fontId="3" fillId="4" borderId="2" xfId="2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left"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3" fontId="2" fillId="4" borderId="2" xfId="2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view="pageBreakPreview" zoomScaleSheetLayoutView="100" workbookViewId="0">
      <selection activeCell="A8" sqref="A8"/>
    </sheetView>
  </sheetViews>
  <sheetFormatPr defaultRowHeight="15" outlineLevelRow="2"/>
  <cols>
    <col min="1" max="1" width="59.5703125" style="4" customWidth="1"/>
    <col min="2" max="2" width="15.5703125" style="5" hidden="1" customWidth="1"/>
    <col min="3" max="3" width="17.42578125" style="6" customWidth="1"/>
    <col min="4" max="4" width="9.28515625" style="6" customWidth="1"/>
    <col min="5" max="5" width="14.42578125" style="6" customWidth="1"/>
    <col min="6" max="6" width="17.28515625" style="1" customWidth="1"/>
    <col min="7" max="7" width="9.42578125" style="1" bestFit="1" customWidth="1"/>
    <col min="8" max="16384" width="9.140625" style="1"/>
  </cols>
  <sheetData>
    <row r="1" spans="1:6" ht="46.5" customHeight="1">
      <c r="A1" s="58" t="s">
        <v>10</v>
      </c>
      <c r="B1" s="58"/>
      <c r="C1" s="58"/>
      <c r="D1" s="58"/>
      <c r="E1" s="58"/>
    </row>
    <row r="2" spans="1:6" ht="17.25" customHeight="1">
      <c r="A2" s="28" t="s">
        <v>39</v>
      </c>
      <c r="B2" s="29" t="s">
        <v>8</v>
      </c>
      <c r="C2" s="60" t="s">
        <v>122</v>
      </c>
      <c r="D2" s="60"/>
      <c r="E2" s="60"/>
    </row>
    <row r="3" spans="1:6" ht="57">
      <c r="A3" s="30" t="s">
        <v>3</v>
      </c>
      <c r="B3" s="31" t="s">
        <v>0</v>
      </c>
      <c r="C3" s="32" t="s">
        <v>30</v>
      </c>
      <c r="D3" s="33" t="s">
        <v>1</v>
      </c>
      <c r="E3" s="32" t="s">
        <v>2</v>
      </c>
    </row>
    <row r="4" spans="1:6">
      <c r="A4" s="30" t="s">
        <v>123</v>
      </c>
      <c r="B4" s="31"/>
      <c r="C4" s="32">
        <v>490214.0204000001</v>
      </c>
      <c r="D4" s="33"/>
      <c r="E4" s="32"/>
    </row>
    <row r="5" spans="1:6">
      <c r="A5" s="61" t="s">
        <v>130</v>
      </c>
      <c r="B5" s="62"/>
      <c r="C5" s="62"/>
      <c r="D5" s="62"/>
      <c r="E5" s="63"/>
    </row>
    <row r="6" spans="1:6" ht="28.5">
      <c r="A6" s="30" t="s">
        <v>124</v>
      </c>
      <c r="B6" s="31"/>
      <c r="C6" s="32">
        <v>479021.86</v>
      </c>
      <c r="D6" s="33"/>
      <c r="E6" s="32"/>
    </row>
    <row r="7" spans="1:6">
      <c r="A7" s="30" t="s">
        <v>125</v>
      </c>
      <c r="B7" s="31"/>
      <c r="C7" s="32">
        <v>485326.76</v>
      </c>
      <c r="D7" s="33"/>
      <c r="E7" s="32"/>
    </row>
    <row r="8" spans="1:6" ht="28.5">
      <c r="A8" s="30" t="s">
        <v>132</v>
      </c>
      <c r="B8" s="31"/>
      <c r="C8" s="32">
        <f>C7-C6</f>
        <v>6304.9000000000233</v>
      </c>
      <c r="D8" s="33"/>
      <c r="E8" s="32"/>
    </row>
    <row r="9" spans="1:6">
      <c r="A9" s="30" t="s">
        <v>11</v>
      </c>
      <c r="B9" s="31"/>
      <c r="C9" s="32">
        <f>C10+C11+C12+C13</f>
        <v>210847.49000000002</v>
      </c>
      <c r="D9" s="33"/>
      <c r="E9" s="32"/>
    </row>
    <row r="10" spans="1:6">
      <c r="A10" s="56" t="s">
        <v>12</v>
      </c>
      <c r="B10" s="57"/>
      <c r="C10" s="36">
        <f>450*12+396.48*12</f>
        <v>10157.76</v>
      </c>
      <c r="D10" s="33"/>
      <c r="E10" s="36"/>
    </row>
    <row r="11" spans="1:6" s="25" customFormat="1">
      <c r="A11" s="56" t="s">
        <v>40</v>
      </c>
      <c r="B11" s="57"/>
      <c r="C11" s="36">
        <v>153227.63</v>
      </c>
      <c r="D11" s="33"/>
      <c r="E11" s="36"/>
    </row>
    <row r="12" spans="1:6" s="25" customFormat="1">
      <c r="A12" s="56" t="s">
        <v>41</v>
      </c>
      <c r="B12" s="57"/>
      <c r="C12" s="36">
        <v>23462.1</v>
      </c>
      <c r="D12" s="33"/>
      <c r="E12" s="36"/>
    </row>
    <row r="13" spans="1:6" s="25" customFormat="1">
      <c r="A13" s="56" t="s">
        <v>42</v>
      </c>
      <c r="B13" s="57"/>
      <c r="C13" s="36">
        <v>24000</v>
      </c>
      <c r="D13" s="33"/>
      <c r="E13" s="36"/>
    </row>
    <row r="14" spans="1:6">
      <c r="A14" s="34" t="s">
        <v>126</v>
      </c>
      <c r="B14" s="35"/>
      <c r="C14" s="32">
        <f>C6+C9</f>
        <v>689869.35</v>
      </c>
      <c r="D14" s="36"/>
      <c r="E14" s="36"/>
    </row>
    <row r="15" spans="1:6">
      <c r="A15" s="59" t="s">
        <v>13</v>
      </c>
      <c r="B15" s="59"/>
      <c r="C15" s="59"/>
      <c r="D15" s="59"/>
      <c r="E15" s="59"/>
    </row>
    <row r="16" spans="1:6" ht="29.25" thickBot="1">
      <c r="A16" s="28" t="s">
        <v>15</v>
      </c>
      <c r="B16" s="29" t="e">
        <f>#REF!</f>
        <v>#REF!</v>
      </c>
      <c r="C16" s="37">
        <f>C17+C18</f>
        <v>84127.57</v>
      </c>
      <c r="D16" s="38"/>
      <c r="E16" s="38"/>
      <c r="F16" s="2"/>
    </row>
    <row r="17" spans="1:7" s="27" customFormat="1" ht="15.75" outlineLevel="2" thickBot="1">
      <c r="A17" s="39" t="s">
        <v>75</v>
      </c>
      <c r="B17" s="39" t="s">
        <v>74</v>
      </c>
      <c r="C17" s="39">
        <v>43545.71</v>
      </c>
      <c r="D17" s="39" t="s">
        <v>4</v>
      </c>
      <c r="E17" s="39">
        <v>11399.4</v>
      </c>
    </row>
    <row r="18" spans="1:7" s="27" customFormat="1" ht="15.75" outlineLevel="2" thickBot="1">
      <c r="A18" s="39" t="s">
        <v>72</v>
      </c>
      <c r="B18" s="39" t="s">
        <v>71</v>
      </c>
      <c r="C18" s="39">
        <v>40581.86</v>
      </c>
      <c r="D18" s="39" t="s">
        <v>4</v>
      </c>
      <c r="E18" s="39">
        <v>11399.4</v>
      </c>
    </row>
    <row r="19" spans="1:7" ht="29.25" thickBot="1">
      <c r="A19" s="28" t="s">
        <v>16</v>
      </c>
      <c r="B19" s="29" t="e">
        <f>#REF!</f>
        <v>#REF!</v>
      </c>
      <c r="C19" s="37">
        <f>C20+C21</f>
        <v>32602.480000000003</v>
      </c>
      <c r="D19" s="38"/>
      <c r="E19" s="38"/>
    </row>
    <row r="20" spans="1:7" s="27" customFormat="1" ht="15.75" outlineLevel="2" thickBot="1">
      <c r="A20" s="39" t="s">
        <v>84</v>
      </c>
      <c r="B20" s="39" t="s">
        <v>84</v>
      </c>
      <c r="C20" s="39">
        <v>14135.28</v>
      </c>
      <c r="D20" s="39" t="s">
        <v>4</v>
      </c>
      <c r="E20" s="39">
        <v>11399.4</v>
      </c>
    </row>
    <row r="21" spans="1:7" s="27" customFormat="1" ht="15.75" outlineLevel="2" thickBot="1">
      <c r="A21" s="39" t="s">
        <v>82</v>
      </c>
      <c r="B21" s="39" t="s">
        <v>82</v>
      </c>
      <c r="C21" s="39">
        <v>18467.2</v>
      </c>
      <c r="D21" s="39" t="s">
        <v>4</v>
      </c>
      <c r="E21" s="39">
        <v>11399.5</v>
      </c>
    </row>
    <row r="22" spans="1:7" ht="29.25" thickBot="1">
      <c r="A22" s="28" t="s">
        <v>17</v>
      </c>
      <c r="B22" s="40" t="e">
        <f>#REF!+#REF!</f>
        <v>#REF!</v>
      </c>
      <c r="C22" s="37">
        <f>C23+C24</f>
        <v>34539.600000000006</v>
      </c>
      <c r="D22" s="41"/>
      <c r="E22" s="38"/>
    </row>
    <row r="23" spans="1:7" s="27" customFormat="1" ht="15.75" outlineLevel="2" thickBot="1">
      <c r="A23" s="39" t="s">
        <v>115</v>
      </c>
      <c r="B23" s="39" t="s">
        <v>115</v>
      </c>
      <c r="C23" s="39">
        <v>17108.400000000001</v>
      </c>
      <c r="D23" s="39" t="s">
        <v>14</v>
      </c>
      <c r="E23" s="39">
        <v>318</v>
      </c>
    </row>
    <row r="24" spans="1:7" s="27" customFormat="1" ht="15.75" outlineLevel="2" thickBot="1">
      <c r="A24" s="39" t="s">
        <v>113</v>
      </c>
      <c r="B24" s="39" t="s">
        <v>113</v>
      </c>
      <c r="C24" s="39">
        <v>17431.2</v>
      </c>
      <c r="D24" s="39" t="s">
        <v>14</v>
      </c>
      <c r="E24" s="39">
        <v>324</v>
      </c>
    </row>
    <row r="25" spans="1:7" ht="43.5" thickBot="1">
      <c r="A25" s="28" t="s">
        <v>18</v>
      </c>
      <c r="B25" s="29"/>
      <c r="C25" s="37">
        <f>SUM(C26:C31)</f>
        <v>9757.91</v>
      </c>
      <c r="D25" s="38"/>
      <c r="E25" s="38"/>
    </row>
    <row r="26" spans="1:7" s="27" customFormat="1" ht="15.75" outlineLevel="2" thickBot="1">
      <c r="A26" s="39" t="s">
        <v>111</v>
      </c>
      <c r="B26" s="39" t="s">
        <v>111</v>
      </c>
      <c r="C26" s="39">
        <v>911.96</v>
      </c>
      <c r="D26" s="39" t="s">
        <v>4</v>
      </c>
      <c r="E26" s="39">
        <v>11399.4</v>
      </c>
    </row>
    <row r="27" spans="1:7" s="27" customFormat="1" ht="15.75" outlineLevel="2" thickBot="1">
      <c r="A27" s="39" t="s">
        <v>109</v>
      </c>
      <c r="B27" s="39" t="s">
        <v>108</v>
      </c>
      <c r="C27" s="39">
        <v>1025.95</v>
      </c>
      <c r="D27" s="39" t="s">
        <v>4</v>
      </c>
      <c r="E27" s="39">
        <v>11399.4</v>
      </c>
    </row>
    <row r="28" spans="1:7" s="27" customFormat="1" ht="15.75" outlineLevel="2" thickBot="1">
      <c r="A28" s="39" t="s">
        <v>68</v>
      </c>
      <c r="B28" s="39" t="s">
        <v>68</v>
      </c>
      <c r="C28" s="39">
        <v>866.36</v>
      </c>
      <c r="D28" s="39" t="s">
        <v>4</v>
      </c>
      <c r="E28" s="39">
        <v>11399.4</v>
      </c>
    </row>
    <row r="29" spans="1:7" s="27" customFormat="1" ht="15.75" outlineLevel="2" thickBot="1">
      <c r="A29" s="39" t="s">
        <v>66</v>
      </c>
      <c r="B29" s="39" t="s">
        <v>65</v>
      </c>
      <c r="C29" s="39">
        <v>911.95</v>
      </c>
      <c r="D29" s="39" t="s">
        <v>4</v>
      </c>
      <c r="E29" s="39">
        <v>11399.4</v>
      </c>
    </row>
    <row r="30" spans="1:7" s="27" customFormat="1" ht="15.75" outlineLevel="2" thickBot="1">
      <c r="A30" s="39" t="s">
        <v>19</v>
      </c>
      <c r="B30" s="39" t="s">
        <v>20</v>
      </c>
      <c r="C30" s="39">
        <v>1595.92</v>
      </c>
      <c r="D30" s="39" t="s">
        <v>4</v>
      </c>
      <c r="E30" s="39">
        <v>11399.4</v>
      </c>
    </row>
    <row r="31" spans="1:7" s="27" customFormat="1" ht="15.75" outlineLevel="2" thickBot="1">
      <c r="A31" s="39" t="s">
        <v>62</v>
      </c>
      <c r="B31" s="39" t="s">
        <v>61</v>
      </c>
      <c r="C31" s="39">
        <v>4445.7700000000004</v>
      </c>
      <c r="D31" s="39" t="s">
        <v>4</v>
      </c>
      <c r="E31" s="39">
        <v>11399.4</v>
      </c>
    </row>
    <row r="32" spans="1:7" ht="43.5" outlineLevel="1" thickBot="1">
      <c r="A32" s="28" t="s">
        <v>21</v>
      </c>
      <c r="B32" s="42"/>
      <c r="C32" s="43">
        <f>C33+C34</f>
        <v>2288.8000000000002</v>
      </c>
      <c r="D32" s="44"/>
      <c r="E32" s="44"/>
      <c r="F32" s="2"/>
      <c r="G32" s="2"/>
    </row>
    <row r="33" spans="1:5" s="27" customFormat="1" ht="15.75" outlineLevel="2" thickBot="1">
      <c r="A33" s="39" t="s">
        <v>97</v>
      </c>
      <c r="B33" s="39" t="s">
        <v>96</v>
      </c>
      <c r="C33" s="39">
        <v>550.20000000000005</v>
      </c>
      <c r="D33" s="39" t="s">
        <v>5</v>
      </c>
      <c r="E33" s="39">
        <v>2</v>
      </c>
    </row>
    <row r="34" spans="1:5" s="27" customFormat="1" ht="15.75" outlineLevel="2" thickBot="1">
      <c r="A34" s="39" t="s">
        <v>29</v>
      </c>
      <c r="B34" s="39" t="s">
        <v>29</v>
      </c>
      <c r="C34" s="39">
        <v>1738.6</v>
      </c>
      <c r="D34" s="39" t="s">
        <v>5</v>
      </c>
      <c r="E34" s="39">
        <v>20</v>
      </c>
    </row>
    <row r="35" spans="1:5" s="3" customFormat="1" ht="57.75" outlineLevel="2" thickBot="1">
      <c r="A35" s="28" t="s">
        <v>22</v>
      </c>
      <c r="B35" s="45" t="e">
        <f>SUM(#REF!)</f>
        <v>#REF!</v>
      </c>
      <c r="C35" s="46">
        <f>SUM(C36:C47)</f>
        <v>23473.949999999997</v>
      </c>
      <c r="D35" s="47"/>
      <c r="E35" s="47"/>
    </row>
    <row r="36" spans="1:5" s="27" customFormat="1" ht="15.75" outlineLevel="2" thickBot="1">
      <c r="A36" s="39" t="s">
        <v>100</v>
      </c>
      <c r="B36" s="39" t="s">
        <v>100</v>
      </c>
      <c r="C36" s="39">
        <v>6106.99</v>
      </c>
      <c r="D36" s="39" t="s">
        <v>26</v>
      </c>
      <c r="E36" s="39">
        <v>4.5</v>
      </c>
    </row>
    <row r="37" spans="1:5" s="27" customFormat="1" ht="15.75" outlineLevel="2" thickBot="1">
      <c r="A37" s="39" t="s">
        <v>28</v>
      </c>
      <c r="B37" s="39" t="s">
        <v>28</v>
      </c>
      <c r="C37" s="39">
        <v>289.19</v>
      </c>
      <c r="D37" s="39" t="s">
        <v>5</v>
      </c>
      <c r="E37" s="39">
        <v>1</v>
      </c>
    </row>
    <row r="38" spans="1:5" s="27" customFormat="1" ht="15.75" outlineLevel="2" thickBot="1">
      <c r="A38" s="39" t="s">
        <v>94</v>
      </c>
      <c r="B38" s="39" t="s">
        <v>94</v>
      </c>
      <c r="C38" s="39">
        <v>379.3</v>
      </c>
      <c r="D38" s="39" t="s">
        <v>6</v>
      </c>
      <c r="E38" s="39">
        <v>1</v>
      </c>
    </row>
    <row r="39" spans="1:5" s="27" customFormat="1" ht="15.75" outlineLevel="2" thickBot="1">
      <c r="A39" s="39" t="s">
        <v>92</v>
      </c>
      <c r="B39" s="39" t="s">
        <v>92</v>
      </c>
      <c r="C39" s="39">
        <v>1918.9</v>
      </c>
      <c r="D39" s="39" t="s">
        <v>5</v>
      </c>
      <c r="E39" s="39">
        <v>1</v>
      </c>
    </row>
    <row r="40" spans="1:5" s="27" customFormat="1" ht="15.75" outlineLevel="2" thickBot="1">
      <c r="A40" s="39" t="s">
        <v>90</v>
      </c>
      <c r="B40" s="39" t="s">
        <v>90</v>
      </c>
      <c r="C40" s="39">
        <v>515</v>
      </c>
      <c r="D40" s="39" t="s">
        <v>6</v>
      </c>
      <c r="E40" s="39">
        <v>0.5</v>
      </c>
    </row>
    <row r="41" spans="1:5" s="27" customFormat="1" ht="15.75" outlineLevel="2" thickBot="1">
      <c r="A41" s="39" t="s">
        <v>43</v>
      </c>
      <c r="B41" s="39" t="s">
        <v>43</v>
      </c>
      <c r="C41" s="39">
        <v>179.6</v>
      </c>
      <c r="D41" s="39" t="s">
        <v>5</v>
      </c>
      <c r="E41" s="39">
        <v>1</v>
      </c>
    </row>
    <row r="42" spans="1:5" s="27" customFormat="1" ht="15.75" outlineLevel="2" thickBot="1">
      <c r="A42" s="39" t="s">
        <v>37</v>
      </c>
      <c r="B42" s="39" t="s">
        <v>37</v>
      </c>
      <c r="C42" s="39">
        <v>1890.98</v>
      </c>
      <c r="D42" s="39" t="s">
        <v>38</v>
      </c>
      <c r="E42" s="39">
        <v>7</v>
      </c>
    </row>
    <row r="43" spans="1:5" s="27" customFormat="1" ht="15.75" outlineLevel="2" thickBot="1">
      <c r="A43" s="39" t="s">
        <v>57</v>
      </c>
      <c r="B43" s="39" t="s">
        <v>57</v>
      </c>
      <c r="C43" s="39">
        <v>154.88</v>
      </c>
      <c r="D43" s="39" t="s">
        <v>5</v>
      </c>
      <c r="E43" s="39">
        <v>1</v>
      </c>
    </row>
    <row r="44" spans="1:5" s="27" customFormat="1" ht="15.75" outlineLevel="2" thickBot="1">
      <c r="A44" s="39" t="s">
        <v>55</v>
      </c>
      <c r="B44" s="39" t="s">
        <v>55</v>
      </c>
      <c r="C44" s="39">
        <v>932.54</v>
      </c>
      <c r="D44" s="39" t="s">
        <v>54</v>
      </c>
      <c r="E44" s="39">
        <v>1</v>
      </c>
    </row>
    <row r="45" spans="1:5" s="27" customFormat="1" ht="15.75" outlineLevel="2" thickBot="1">
      <c r="A45" s="39" t="s">
        <v>36</v>
      </c>
      <c r="B45" s="39" t="s">
        <v>36</v>
      </c>
      <c r="C45" s="39">
        <v>1328.09</v>
      </c>
      <c r="D45" s="39" t="s">
        <v>5</v>
      </c>
      <c r="E45" s="39">
        <v>1</v>
      </c>
    </row>
    <row r="46" spans="1:5" s="27" customFormat="1" ht="15.75" outlineLevel="2" thickBot="1">
      <c r="A46" s="39" t="s">
        <v>27</v>
      </c>
      <c r="B46" s="39" t="s">
        <v>27</v>
      </c>
      <c r="C46" s="39">
        <v>1395.87</v>
      </c>
      <c r="D46" s="39" t="s">
        <v>6</v>
      </c>
      <c r="E46" s="39">
        <v>7</v>
      </c>
    </row>
    <row r="47" spans="1:5" s="27" customFormat="1" ht="15.75" outlineLevel="2" thickBot="1">
      <c r="A47" s="39" t="s">
        <v>50</v>
      </c>
      <c r="B47" s="39" t="s">
        <v>49</v>
      </c>
      <c r="C47" s="39">
        <v>8382.61</v>
      </c>
      <c r="D47" s="39" t="s">
        <v>48</v>
      </c>
      <c r="E47" s="39">
        <v>1</v>
      </c>
    </row>
    <row r="48" spans="1:5" s="3" customFormat="1" ht="28.5" outlineLevel="2">
      <c r="A48" s="28" t="s">
        <v>31</v>
      </c>
      <c r="B48" s="45" t="e">
        <f>#REF!+#REF!</f>
        <v>#REF!</v>
      </c>
      <c r="C48" s="46">
        <v>0</v>
      </c>
      <c r="D48" s="47"/>
      <c r="E48" s="47"/>
    </row>
    <row r="49" spans="1:5" s="3" customFormat="1" ht="28.5" outlineLevel="2">
      <c r="A49" s="28" t="s">
        <v>32</v>
      </c>
      <c r="B49" s="45" t="e">
        <f>SUM(#REF!)</f>
        <v>#REF!</v>
      </c>
      <c r="C49" s="46">
        <v>0</v>
      </c>
      <c r="D49" s="47"/>
      <c r="E49" s="47"/>
    </row>
    <row r="50" spans="1:5" s="3" customFormat="1" ht="28.5" outlineLevel="2">
      <c r="A50" s="28" t="s">
        <v>33</v>
      </c>
      <c r="B50" s="45" t="e">
        <f>#REF!</f>
        <v>#REF!</v>
      </c>
      <c r="C50" s="46">
        <v>0</v>
      </c>
      <c r="D50" s="47"/>
      <c r="E50" s="47"/>
    </row>
    <row r="51" spans="1:5" s="3" customFormat="1" ht="28.5" outlineLevel="2">
      <c r="A51" s="28" t="s">
        <v>34</v>
      </c>
      <c r="B51" s="45" t="e">
        <f>#REF!+#REF!</f>
        <v>#REF!</v>
      </c>
      <c r="C51" s="46">
        <v>0</v>
      </c>
      <c r="D51" s="47"/>
      <c r="E51" s="47"/>
    </row>
    <row r="52" spans="1:5" s="3" customFormat="1" ht="28.5" outlineLevel="2">
      <c r="A52" s="28" t="s">
        <v>35</v>
      </c>
      <c r="B52" s="45" t="e">
        <f>#REF!</f>
        <v>#REF!</v>
      </c>
      <c r="C52" s="46">
        <v>0</v>
      </c>
      <c r="D52" s="47"/>
      <c r="E52" s="47"/>
    </row>
    <row r="53" spans="1:5" s="3" customFormat="1" ht="29.25" outlineLevel="2" thickBot="1">
      <c r="A53" s="28" t="s">
        <v>23</v>
      </c>
      <c r="B53" s="45" t="e">
        <f>B55+#REF!</f>
        <v>#VALUE!</v>
      </c>
      <c r="C53" s="46">
        <f>C54+C55</f>
        <v>13143.51</v>
      </c>
      <c r="D53" s="47"/>
      <c r="E53" s="47"/>
    </row>
    <row r="54" spans="1:5" s="27" customFormat="1" ht="15.75" outlineLevel="2" thickBot="1">
      <c r="A54" s="39" t="s">
        <v>88</v>
      </c>
      <c r="B54" s="39" t="s">
        <v>88</v>
      </c>
      <c r="C54" s="39">
        <v>5391.92</v>
      </c>
      <c r="D54" s="39" t="s">
        <v>4</v>
      </c>
      <c r="E54" s="39">
        <v>11399.4</v>
      </c>
    </row>
    <row r="55" spans="1:5" s="27" customFormat="1" ht="15.75" outlineLevel="2" thickBot="1">
      <c r="A55" s="39" t="s">
        <v>86</v>
      </c>
      <c r="B55" s="39" t="s">
        <v>86</v>
      </c>
      <c r="C55" s="39">
        <v>7751.59</v>
      </c>
      <c r="D55" s="39" t="s">
        <v>4</v>
      </c>
      <c r="E55" s="39">
        <v>11399.4</v>
      </c>
    </row>
    <row r="56" spans="1:5" s="3" customFormat="1" ht="42.75" outlineLevel="2">
      <c r="A56" s="28" t="s">
        <v>24</v>
      </c>
      <c r="B56" s="45" t="e">
        <f>#REF!</f>
        <v>#REF!</v>
      </c>
      <c r="C56" s="46">
        <v>0</v>
      </c>
      <c r="D56" s="47"/>
      <c r="E56" s="47"/>
    </row>
    <row r="57" spans="1:5" s="3" customFormat="1" ht="57.75" outlineLevel="2" thickBot="1">
      <c r="A57" s="28" t="s">
        <v>25</v>
      </c>
      <c r="B57" s="45" t="e">
        <f>SUM(#REF!)</f>
        <v>#REF!</v>
      </c>
      <c r="C57" s="46">
        <f>SUM(C58:C61)</f>
        <v>60918.65</v>
      </c>
      <c r="D57" s="47"/>
      <c r="E57" s="47"/>
    </row>
    <row r="58" spans="1:5" s="27" customFormat="1" ht="15.75" outlineLevel="2" thickBot="1">
      <c r="A58" s="39" t="s">
        <v>106</v>
      </c>
      <c r="B58" s="39" t="s">
        <v>105</v>
      </c>
      <c r="C58" s="39">
        <v>193.79</v>
      </c>
      <c r="D58" s="39" t="s">
        <v>4</v>
      </c>
      <c r="E58" s="39">
        <v>11399.4</v>
      </c>
    </row>
    <row r="59" spans="1:5" s="27" customFormat="1" ht="15.75" outlineLevel="2" thickBot="1">
      <c r="A59" s="39" t="s">
        <v>103</v>
      </c>
      <c r="B59" s="39" t="s">
        <v>102</v>
      </c>
      <c r="C59" s="39">
        <v>193.79</v>
      </c>
      <c r="D59" s="39" t="s">
        <v>4</v>
      </c>
      <c r="E59" s="39">
        <v>11399.4</v>
      </c>
    </row>
    <row r="60" spans="1:5" s="27" customFormat="1" ht="15.75" outlineLevel="2" thickBot="1">
      <c r="A60" s="39" t="s">
        <v>80</v>
      </c>
      <c r="B60" s="39" t="s">
        <v>79</v>
      </c>
      <c r="C60" s="39">
        <v>32146.32</v>
      </c>
      <c r="D60" s="39" t="s">
        <v>4</v>
      </c>
      <c r="E60" s="39">
        <v>11399.4</v>
      </c>
    </row>
    <row r="61" spans="1:5" s="27" customFormat="1" ht="15.75" outlineLevel="2" thickBot="1">
      <c r="A61" s="39" t="s">
        <v>77</v>
      </c>
      <c r="B61" s="39" t="s">
        <v>77</v>
      </c>
      <c r="C61" s="39">
        <v>28384.75</v>
      </c>
      <c r="D61" s="39" t="s">
        <v>4</v>
      </c>
      <c r="E61" s="39">
        <v>11399.5</v>
      </c>
    </row>
    <row r="62" spans="1:5" s="20" customFormat="1" ht="14.25" outlineLevel="2">
      <c r="A62" s="48" t="s">
        <v>45</v>
      </c>
      <c r="B62" s="48"/>
      <c r="C62" s="43">
        <f>C63+C64</f>
        <v>25187.48</v>
      </c>
      <c r="D62" s="43"/>
      <c r="E62" s="43"/>
    </row>
    <row r="63" spans="1:5" s="3" customFormat="1" ht="45" outlineLevel="2">
      <c r="A63" s="49" t="s">
        <v>9</v>
      </c>
      <c r="B63" s="50">
        <f>C63/1.18</f>
        <v>2135.593220338983</v>
      </c>
      <c r="C63" s="51">
        <f>E63*5*12</f>
        <v>2520</v>
      </c>
      <c r="D63" s="41" t="s">
        <v>7</v>
      </c>
      <c r="E63" s="51">
        <v>42</v>
      </c>
    </row>
    <row r="64" spans="1:5" s="3" customFormat="1" outlineLevel="2">
      <c r="A64" s="52" t="s">
        <v>44</v>
      </c>
      <c r="B64" s="50"/>
      <c r="C64" s="51">
        <v>22667.48</v>
      </c>
      <c r="D64" s="41"/>
      <c r="E64" s="51"/>
    </row>
    <row r="65" spans="1:6" s="3" customFormat="1" outlineLevel="2">
      <c r="A65" s="53" t="s">
        <v>127</v>
      </c>
      <c r="B65" s="54" t="e">
        <f>B16+B19+B22+#REF!+B35+B48+B49+B50+B51+B52+B53+B56+B57+#REF!</f>
        <v>#REF!</v>
      </c>
      <c r="C65" s="46">
        <f>C57+C53+C48+C35+C32+C25+C22+C19+C16</f>
        <v>260852.47000000003</v>
      </c>
      <c r="D65" s="47"/>
      <c r="E65" s="47"/>
    </row>
    <row r="66" spans="1:6" s="3" customFormat="1" outlineLevel="2">
      <c r="A66" s="53" t="s">
        <v>128</v>
      </c>
      <c r="B66" s="55"/>
      <c r="C66" s="46">
        <f>C65*1.18+C62</f>
        <v>332993.3946</v>
      </c>
      <c r="D66" s="47"/>
      <c r="E66" s="47"/>
    </row>
    <row r="67" spans="1:6" s="3" customFormat="1" outlineLevel="2">
      <c r="A67" s="53" t="s">
        <v>129</v>
      </c>
      <c r="B67" s="55"/>
      <c r="C67" s="46">
        <f>C4+C6+C9-C66</f>
        <v>847089.97580000013</v>
      </c>
      <c r="D67" s="47"/>
      <c r="E67" s="47"/>
    </row>
    <row r="68" spans="1:6" s="3" customFormat="1" ht="28.5" outlineLevel="2">
      <c r="A68" s="28" t="s">
        <v>131</v>
      </c>
      <c r="B68" s="45"/>
      <c r="C68" s="46">
        <f>C67+C8</f>
        <v>853394.87580000015</v>
      </c>
      <c r="D68" s="47"/>
      <c r="E68" s="47"/>
    </row>
    <row r="69" spans="1:6" s="3" customFormat="1" outlineLevel="2">
      <c r="A69" s="11"/>
      <c r="B69" s="12"/>
      <c r="C69" s="13"/>
      <c r="D69" s="13"/>
      <c r="E69" s="13"/>
    </row>
    <row r="70" spans="1:6" s="3" customFormat="1" outlineLevel="2">
      <c r="A70" s="11"/>
      <c r="B70" s="12"/>
      <c r="C70" s="13"/>
      <c r="D70" s="13"/>
      <c r="E70" s="13"/>
    </row>
    <row r="71" spans="1:6">
      <c r="A71" s="7"/>
      <c r="B71" s="8"/>
      <c r="C71" s="9"/>
      <c r="D71" s="10"/>
      <c r="E71" s="10"/>
    </row>
    <row r="72" spans="1:6">
      <c r="A72" s="14"/>
      <c r="B72" s="15"/>
      <c r="C72" s="16"/>
      <c r="D72" s="16"/>
      <c r="E72" s="16"/>
    </row>
    <row r="73" spans="1:6" s="3" customFormat="1" outlineLevel="2">
      <c r="A73" s="11"/>
      <c r="B73" s="12"/>
      <c r="C73" s="13"/>
      <c r="D73" s="13"/>
      <c r="E73" s="13"/>
    </row>
    <row r="74" spans="1:6">
      <c r="A74" s="7"/>
      <c r="B74" s="17"/>
      <c r="C74" s="9"/>
      <c r="D74" s="10"/>
      <c r="E74" s="10"/>
      <c r="F74" s="2"/>
    </row>
    <row r="75" spans="1:6" ht="16.5" customHeight="1">
      <c r="A75" s="7"/>
      <c r="B75" s="18"/>
      <c r="C75" s="9"/>
      <c r="D75" s="10"/>
      <c r="E75" s="10"/>
    </row>
    <row r="76" spans="1:6">
      <c r="A76" s="7"/>
      <c r="B76" s="18"/>
      <c r="C76" s="9"/>
      <c r="D76" s="10"/>
      <c r="E76" s="10"/>
    </row>
    <row r="77" spans="1:6">
      <c r="A77" s="7"/>
      <c r="B77" s="18"/>
      <c r="C77" s="9"/>
      <c r="D77" s="9"/>
      <c r="E77" s="10"/>
    </row>
  </sheetData>
  <mergeCells count="4">
    <mergeCell ref="A1:E1"/>
    <mergeCell ref="A15:E15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68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70"/>
  <sheetViews>
    <sheetView topLeftCell="A44" workbookViewId="0">
      <selection activeCell="K64" sqref="K64"/>
    </sheetView>
  </sheetViews>
  <sheetFormatPr defaultRowHeight="15" outlineLevelRow="2"/>
  <cols>
    <col min="1" max="1" width="0.140625" style="19" customWidth="1"/>
    <col min="2" max="2" width="50.7109375" style="19" customWidth="1"/>
    <col min="3" max="3" width="12.7109375" style="19" customWidth="1"/>
    <col min="4" max="4" width="20.7109375" style="19" customWidth="1"/>
    <col min="5" max="5" width="12.7109375" style="19" customWidth="1"/>
    <col min="6" max="16384" width="9.140625" style="19"/>
  </cols>
  <sheetData>
    <row r="2" spans="1:5">
      <c r="A2" s="19" t="s">
        <v>121</v>
      </c>
    </row>
    <row r="3" spans="1:5">
      <c r="A3" s="19" t="s">
        <v>120</v>
      </c>
    </row>
    <row r="4" spans="1:5" ht="15.75" thickBot="1"/>
    <row r="5" spans="1:5" ht="15.75" thickBot="1">
      <c r="A5" s="24"/>
      <c r="B5" s="24" t="s">
        <v>119</v>
      </c>
      <c r="C5" s="24" t="s">
        <v>118</v>
      </c>
      <c r="D5" s="24" t="s">
        <v>117</v>
      </c>
      <c r="E5" s="24" t="s">
        <v>116</v>
      </c>
    </row>
    <row r="6" spans="1:5" s="27" customFormat="1" ht="15.75" outlineLevel="2" thickBot="1">
      <c r="A6" s="26" t="s">
        <v>115</v>
      </c>
      <c r="B6" s="26" t="s">
        <v>115</v>
      </c>
      <c r="C6" s="26">
        <v>17108.400000000001</v>
      </c>
      <c r="D6" s="26" t="s">
        <v>14</v>
      </c>
      <c r="E6" s="26">
        <v>318</v>
      </c>
    </row>
    <row r="7" spans="1:5" ht="15.75" outlineLevel="1" thickBot="1">
      <c r="A7" s="23" t="s">
        <v>114</v>
      </c>
      <c r="B7" s="21"/>
      <c r="C7" s="21">
        <f>SUBTOTAL(9,C6:C6)</f>
        <v>17108.400000000001</v>
      </c>
      <c r="D7" s="21"/>
      <c r="E7" s="21">
        <f>SUBTOTAL(9,E6:E6)</f>
        <v>318</v>
      </c>
    </row>
    <row r="8" spans="1:5" s="27" customFormat="1" ht="15.75" outlineLevel="2" thickBot="1">
      <c r="A8" s="26" t="s">
        <v>113</v>
      </c>
      <c r="B8" s="26" t="s">
        <v>113</v>
      </c>
      <c r="C8" s="26">
        <v>17431.2</v>
      </c>
      <c r="D8" s="26" t="s">
        <v>14</v>
      </c>
      <c r="E8" s="26">
        <v>324</v>
      </c>
    </row>
    <row r="9" spans="1:5" ht="15.75" outlineLevel="1" thickBot="1">
      <c r="A9" s="22" t="s">
        <v>112</v>
      </c>
      <c r="B9" s="21"/>
      <c r="C9" s="21">
        <f>SUBTOTAL(9,C8:C8)</f>
        <v>17431.2</v>
      </c>
      <c r="D9" s="21"/>
      <c r="E9" s="21">
        <f>SUBTOTAL(9,E8:E8)</f>
        <v>324</v>
      </c>
    </row>
    <row r="10" spans="1:5" s="27" customFormat="1" ht="15.75" outlineLevel="2" thickBot="1">
      <c r="A10" s="26" t="s">
        <v>111</v>
      </c>
      <c r="B10" s="26" t="s">
        <v>111</v>
      </c>
      <c r="C10" s="26">
        <v>911.96</v>
      </c>
      <c r="D10" s="26" t="s">
        <v>4</v>
      </c>
      <c r="E10" s="26">
        <v>11399.4</v>
      </c>
    </row>
    <row r="11" spans="1:5" ht="15.75" outlineLevel="1" thickBot="1">
      <c r="A11" s="22" t="s">
        <v>110</v>
      </c>
      <c r="B11" s="21"/>
      <c r="C11" s="21">
        <f>SUBTOTAL(9,C10:C10)</f>
        <v>911.96</v>
      </c>
      <c r="D11" s="21"/>
      <c r="E11" s="21">
        <f>SUBTOTAL(9,E10:E10)</f>
        <v>11399.4</v>
      </c>
    </row>
    <row r="12" spans="1:5" s="27" customFormat="1" ht="15.75" outlineLevel="2" thickBot="1">
      <c r="A12" s="26" t="s">
        <v>109</v>
      </c>
      <c r="B12" s="26" t="s">
        <v>108</v>
      </c>
      <c r="C12" s="26">
        <v>1025.95</v>
      </c>
      <c r="D12" s="26" t="s">
        <v>4</v>
      </c>
      <c r="E12" s="26">
        <v>11399.4</v>
      </c>
    </row>
    <row r="13" spans="1:5" ht="15.75" outlineLevel="1" thickBot="1">
      <c r="A13" s="22" t="s">
        <v>107</v>
      </c>
      <c r="B13" s="21"/>
      <c r="C13" s="21">
        <f>SUBTOTAL(9,C12:C12)</f>
        <v>1025.95</v>
      </c>
      <c r="D13" s="21"/>
      <c r="E13" s="21">
        <f>SUBTOTAL(9,E12:E12)</f>
        <v>11399.4</v>
      </c>
    </row>
    <row r="14" spans="1:5" s="27" customFormat="1" ht="15.75" outlineLevel="2" thickBot="1">
      <c r="A14" s="26" t="s">
        <v>106</v>
      </c>
      <c r="B14" s="26" t="s">
        <v>105</v>
      </c>
      <c r="C14" s="26">
        <v>193.79</v>
      </c>
      <c r="D14" s="26" t="s">
        <v>4</v>
      </c>
      <c r="E14" s="26">
        <v>11399.4</v>
      </c>
    </row>
    <row r="15" spans="1:5" ht="15.75" outlineLevel="1" thickBot="1">
      <c r="A15" s="22" t="s">
        <v>104</v>
      </c>
      <c r="B15" s="21"/>
      <c r="C15" s="21">
        <f>SUBTOTAL(9,C14:C14)</f>
        <v>193.79</v>
      </c>
      <c r="D15" s="21"/>
      <c r="E15" s="21">
        <f>SUBTOTAL(9,E14:E14)</f>
        <v>11399.4</v>
      </c>
    </row>
    <row r="16" spans="1:5" s="27" customFormat="1" ht="15.75" outlineLevel="2" thickBot="1">
      <c r="A16" s="26" t="s">
        <v>103</v>
      </c>
      <c r="B16" s="26" t="s">
        <v>102</v>
      </c>
      <c r="C16" s="26">
        <v>193.79</v>
      </c>
      <c r="D16" s="26" t="s">
        <v>4</v>
      </c>
      <c r="E16" s="26">
        <v>11399.4</v>
      </c>
    </row>
    <row r="17" spans="1:5" ht="15.75" outlineLevel="1" thickBot="1">
      <c r="A17" s="22" t="s">
        <v>101</v>
      </c>
      <c r="B17" s="21"/>
      <c r="C17" s="21">
        <f>SUBTOTAL(9,C16:C16)</f>
        <v>193.79</v>
      </c>
      <c r="D17" s="21"/>
      <c r="E17" s="21">
        <f>SUBTOTAL(9,E16:E16)</f>
        <v>11399.4</v>
      </c>
    </row>
    <row r="18" spans="1:5" s="27" customFormat="1" ht="15.75" outlineLevel="2" thickBot="1">
      <c r="A18" s="26" t="s">
        <v>100</v>
      </c>
      <c r="B18" s="26" t="s">
        <v>100</v>
      </c>
      <c r="C18" s="26">
        <v>6106.99</v>
      </c>
      <c r="D18" s="26" t="s">
        <v>26</v>
      </c>
      <c r="E18" s="26">
        <v>4.5</v>
      </c>
    </row>
    <row r="19" spans="1:5" ht="15.75" outlineLevel="1" thickBot="1">
      <c r="A19" s="22" t="s">
        <v>99</v>
      </c>
      <c r="B19" s="21"/>
      <c r="C19" s="21">
        <f>SUBTOTAL(9,C18:C18)</f>
        <v>6106.99</v>
      </c>
      <c r="D19" s="21"/>
      <c r="E19" s="21">
        <f>SUBTOTAL(9,E18:E18)</f>
        <v>4.5</v>
      </c>
    </row>
    <row r="20" spans="1:5" s="27" customFormat="1" ht="15.75" outlineLevel="2" thickBot="1">
      <c r="A20" s="26" t="s">
        <v>28</v>
      </c>
      <c r="B20" s="26" t="s">
        <v>28</v>
      </c>
      <c r="C20" s="26">
        <v>289.19</v>
      </c>
      <c r="D20" s="26" t="s">
        <v>5</v>
      </c>
      <c r="E20" s="26">
        <v>1</v>
      </c>
    </row>
    <row r="21" spans="1:5" ht="15.75" outlineLevel="1" thickBot="1">
      <c r="A21" s="22" t="s">
        <v>98</v>
      </c>
      <c r="B21" s="21"/>
      <c r="C21" s="21">
        <f>SUBTOTAL(9,C20:C20)</f>
        <v>289.19</v>
      </c>
      <c r="D21" s="21"/>
      <c r="E21" s="21">
        <f>SUBTOTAL(9,E20:E20)</f>
        <v>1</v>
      </c>
    </row>
    <row r="22" spans="1:5" s="27" customFormat="1" ht="15.75" outlineLevel="2" thickBot="1">
      <c r="A22" s="26" t="s">
        <v>97</v>
      </c>
      <c r="B22" s="26" t="s">
        <v>96</v>
      </c>
      <c r="C22" s="26">
        <v>550.20000000000005</v>
      </c>
      <c r="D22" s="26" t="s">
        <v>5</v>
      </c>
      <c r="E22" s="26">
        <v>2</v>
      </c>
    </row>
    <row r="23" spans="1:5" ht="15.75" outlineLevel="1" thickBot="1">
      <c r="A23" s="22" t="s">
        <v>95</v>
      </c>
      <c r="B23" s="21"/>
      <c r="C23" s="21">
        <f>SUBTOTAL(9,C22:C22)</f>
        <v>550.20000000000005</v>
      </c>
      <c r="D23" s="21"/>
      <c r="E23" s="21">
        <f>SUBTOTAL(9,E22:E22)</f>
        <v>2</v>
      </c>
    </row>
    <row r="24" spans="1:5" s="27" customFormat="1" ht="15.75" outlineLevel="2" thickBot="1">
      <c r="A24" s="26" t="s">
        <v>94</v>
      </c>
      <c r="B24" s="26" t="s">
        <v>94</v>
      </c>
      <c r="C24" s="26">
        <v>379.3</v>
      </c>
      <c r="D24" s="26" t="s">
        <v>6</v>
      </c>
      <c r="E24" s="26">
        <v>1</v>
      </c>
    </row>
    <row r="25" spans="1:5" ht="15.75" outlineLevel="1" thickBot="1">
      <c r="A25" s="22" t="s">
        <v>93</v>
      </c>
      <c r="B25" s="21"/>
      <c r="C25" s="21">
        <f>SUBTOTAL(9,C24:C24)</f>
        <v>379.3</v>
      </c>
      <c r="D25" s="21"/>
      <c r="E25" s="21">
        <f>SUBTOTAL(9,E24:E24)</f>
        <v>1</v>
      </c>
    </row>
    <row r="26" spans="1:5" s="27" customFormat="1" ht="15.75" outlineLevel="2" thickBot="1">
      <c r="A26" s="26" t="s">
        <v>92</v>
      </c>
      <c r="B26" s="26" t="s">
        <v>92</v>
      </c>
      <c r="C26" s="26">
        <v>1918.9</v>
      </c>
      <c r="D26" s="26" t="s">
        <v>5</v>
      </c>
      <c r="E26" s="26">
        <v>1</v>
      </c>
    </row>
    <row r="27" spans="1:5" ht="15.75" outlineLevel="1" thickBot="1">
      <c r="A27" s="22" t="s">
        <v>91</v>
      </c>
      <c r="B27" s="21"/>
      <c r="C27" s="21">
        <f>SUBTOTAL(9,C26:C26)</f>
        <v>1918.9</v>
      </c>
      <c r="D27" s="21"/>
      <c r="E27" s="21">
        <f>SUBTOTAL(9,E26:E26)</f>
        <v>1</v>
      </c>
    </row>
    <row r="28" spans="1:5" s="27" customFormat="1" ht="15.75" outlineLevel="2" thickBot="1">
      <c r="A28" s="26" t="s">
        <v>90</v>
      </c>
      <c r="B28" s="26" t="s">
        <v>90</v>
      </c>
      <c r="C28" s="26">
        <v>515</v>
      </c>
      <c r="D28" s="26" t="s">
        <v>6</v>
      </c>
      <c r="E28" s="26">
        <v>0.5</v>
      </c>
    </row>
    <row r="29" spans="1:5" ht="15.75" outlineLevel="1" thickBot="1">
      <c r="A29" s="22" t="s">
        <v>89</v>
      </c>
      <c r="B29" s="21"/>
      <c r="C29" s="21">
        <f>SUBTOTAL(9,C28:C28)</f>
        <v>515</v>
      </c>
      <c r="D29" s="21"/>
      <c r="E29" s="21">
        <f>SUBTOTAL(9,E28:E28)</f>
        <v>0.5</v>
      </c>
    </row>
    <row r="30" spans="1:5" s="27" customFormat="1" ht="15.75" outlineLevel="2" thickBot="1">
      <c r="A30" s="26" t="s">
        <v>88</v>
      </c>
      <c r="B30" s="26" t="s">
        <v>88</v>
      </c>
      <c r="C30" s="26">
        <v>5391.92</v>
      </c>
      <c r="D30" s="26" t="s">
        <v>4</v>
      </c>
      <c r="E30" s="26">
        <v>11399.4</v>
      </c>
    </row>
    <row r="31" spans="1:5" ht="15.75" outlineLevel="1" thickBot="1">
      <c r="A31" s="22" t="s">
        <v>87</v>
      </c>
      <c r="B31" s="21"/>
      <c r="C31" s="21">
        <f>SUBTOTAL(9,C30:C30)</f>
        <v>5391.92</v>
      </c>
      <c r="D31" s="21"/>
      <c r="E31" s="21">
        <f>SUBTOTAL(9,E30:E30)</f>
        <v>11399.4</v>
      </c>
    </row>
    <row r="32" spans="1:5" s="27" customFormat="1" ht="15.75" outlineLevel="2" thickBot="1">
      <c r="A32" s="26" t="s">
        <v>86</v>
      </c>
      <c r="B32" s="26" t="s">
        <v>86</v>
      </c>
      <c r="C32" s="26">
        <v>7751.59</v>
      </c>
      <c r="D32" s="26" t="s">
        <v>4</v>
      </c>
      <c r="E32" s="26">
        <v>11399.4</v>
      </c>
    </row>
    <row r="33" spans="1:5" ht="15.75" outlineLevel="1" thickBot="1">
      <c r="A33" s="22" t="s">
        <v>85</v>
      </c>
      <c r="B33" s="21"/>
      <c r="C33" s="21">
        <f>SUBTOTAL(9,C32:C32)</f>
        <v>7751.59</v>
      </c>
      <c r="D33" s="21"/>
      <c r="E33" s="21">
        <f>SUBTOTAL(9,E32:E32)</f>
        <v>11399.4</v>
      </c>
    </row>
    <row r="34" spans="1:5" s="27" customFormat="1" ht="15.75" outlineLevel="2" thickBot="1">
      <c r="A34" s="26" t="s">
        <v>84</v>
      </c>
      <c r="B34" s="26" t="s">
        <v>84</v>
      </c>
      <c r="C34" s="26">
        <v>14135.28</v>
      </c>
      <c r="D34" s="26" t="s">
        <v>4</v>
      </c>
      <c r="E34" s="26">
        <v>11399.4</v>
      </c>
    </row>
    <row r="35" spans="1:5" ht="15.75" outlineLevel="1" thickBot="1">
      <c r="A35" s="22" t="s">
        <v>83</v>
      </c>
      <c r="B35" s="21"/>
      <c r="C35" s="21">
        <f>SUBTOTAL(9,C34:C34)</f>
        <v>14135.28</v>
      </c>
      <c r="D35" s="21"/>
      <c r="E35" s="21">
        <f>SUBTOTAL(9,E34:E34)</f>
        <v>11399.4</v>
      </c>
    </row>
    <row r="36" spans="1:5" s="27" customFormat="1" ht="15.75" outlineLevel="2" thickBot="1">
      <c r="A36" s="26" t="s">
        <v>82</v>
      </c>
      <c r="B36" s="26" t="s">
        <v>82</v>
      </c>
      <c r="C36" s="26">
        <v>18467.2</v>
      </c>
      <c r="D36" s="26" t="s">
        <v>4</v>
      </c>
      <c r="E36" s="26">
        <v>11399.5</v>
      </c>
    </row>
    <row r="37" spans="1:5" ht="15.75" outlineLevel="1" thickBot="1">
      <c r="A37" s="22" t="s">
        <v>81</v>
      </c>
      <c r="B37" s="21"/>
      <c r="C37" s="21">
        <f>SUBTOTAL(9,C36:C36)</f>
        <v>18467.2</v>
      </c>
      <c r="D37" s="21"/>
      <c r="E37" s="21">
        <f>SUBTOTAL(9,E36:E36)</f>
        <v>11399.5</v>
      </c>
    </row>
    <row r="38" spans="1:5" s="27" customFormat="1" ht="15.75" outlineLevel="2" thickBot="1">
      <c r="A38" s="26" t="s">
        <v>80</v>
      </c>
      <c r="B38" s="26" t="s">
        <v>79</v>
      </c>
      <c r="C38" s="26">
        <v>32146.32</v>
      </c>
      <c r="D38" s="26" t="s">
        <v>4</v>
      </c>
      <c r="E38" s="26">
        <v>11399.4</v>
      </c>
    </row>
    <row r="39" spans="1:5" ht="15.75" outlineLevel="1" thickBot="1">
      <c r="A39" s="22" t="s">
        <v>78</v>
      </c>
      <c r="B39" s="21"/>
      <c r="C39" s="21">
        <f>SUBTOTAL(9,C38:C38)</f>
        <v>32146.32</v>
      </c>
      <c r="D39" s="21"/>
      <c r="E39" s="21">
        <f>SUBTOTAL(9,E38:E38)</f>
        <v>11399.4</v>
      </c>
    </row>
    <row r="40" spans="1:5" s="27" customFormat="1" ht="15.75" outlineLevel="2" thickBot="1">
      <c r="A40" s="26" t="s">
        <v>77</v>
      </c>
      <c r="B40" s="26" t="s">
        <v>77</v>
      </c>
      <c r="C40" s="26">
        <v>28384.75</v>
      </c>
      <c r="D40" s="26" t="s">
        <v>4</v>
      </c>
      <c r="E40" s="26">
        <v>11399.5</v>
      </c>
    </row>
    <row r="41" spans="1:5" ht="15.75" outlineLevel="1" thickBot="1">
      <c r="A41" s="22" t="s">
        <v>76</v>
      </c>
      <c r="B41" s="21"/>
      <c r="C41" s="21">
        <f>SUBTOTAL(9,C40:C40)</f>
        <v>28384.75</v>
      </c>
      <c r="D41" s="21"/>
      <c r="E41" s="21">
        <f>SUBTOTAL(9,E40:E40)</f>
        <v>11399.5</v>
      </c>
    </row>
    <row r="42" spans="1:5" s="27" customFormat="1" ht="15.75" outlineLevel="2" thickBot="1">
      <c r="A42" s="26" t="s">
        <v>75</v>
      </c>
      <c r="B42" s="26" t="s">
        <v>74</v>
      </c>
      <c r="C42" s="26">
        <v>43545.71</v>
      </c>
      <c r="D42" s="26" t="s">
        <v>4</v>
      </c>
      <c r="E42" s="26">
        <v>11399.4</v>
      </c>
    </row>
    <row r="43" spans="1:5" ht="15.75" outlineLevel="1" thickBot="1">
      <c r="A43" s="22" t="s">
        <v>73</v>
      </c>
      <c r="B43" s="21"/>
      <c r="C43" s="21">
        <f>SUBTOTAL(9,C42:C42)</f>
        <v>43545.71</v>
      </c>
      <c r="D43" s="21"/>
      <c r="E43" s="21">
        <f>SUBTOTAL(9,E42:E42)</f>
        <v>11399.4</v>
      </c>
    </row>
    <row r="44" spans="1:5" s="27" customFormat="1" ht="15.75" outlineLevel="2" thickBot="1">
      <c r="A44" s="26" t="s">
        <v>72</v>
      </c>
      <c r="B44" s="26" t="s">
        <v>71</v>
      </c>
      <c r="C44" s="26">
        <v>40581.86</v>
      </c>
      <c r="D44" s="26" t="s">
        <v>4</v>
      </c>
      <c r="E44" s="26">
        <v>11399.4</v>
      </c>
    </row>
    <row r="45" spans="1:5" ht="15.75" outlineLevel="1" thickBot="1">
      <c r="A45" s="22" t="s">
        <v>70</v>
      </c>
      <c r="B45" s="21"/>
      <c r="C45" s="21">
        <f>SUBTOTAL(9,C44:C44)</f>
        <v>40581.86</v>
      </c>
      <c r="D45" s="21"/>
      <c r="E45" s="21">
        <f>SUBTOTAL(9,E44:E44)</f>
        <v>11399.4</v>
      </c>
    </row>
    <row r="46" spans="1:5" s="27" customFormat="1" ht="15.75" outlineLevel="2" thickBot="1">
      <c r="A46" s="26" t="s">
        <v>43</v>
      </c>
      <c r="B46" s="26" t="s">
        <v>43</v>
      </c>
      <c r="C46" s="26">
        <v>179.6</v>
      </c>
      <c r="D46" s="26" t="s">
        <v>5</v>
      </c>
      <c r="E46" s="26">
        <v>1</v>
      </c>
    </row>
    <row r="47" spans="1:5" ht="15.75" outlineLevel="1" thickBot="1">
      <c r="A47" s="22" t="s">
        <v>69</v>
      </c>
      <c r="B47" s="21"/>
      <c r="C47" s="21">
        <f>SUBTOTAL(9,C46:C46)</f>
        <v>179.6</v>
      </c>
      <c r="D47" s="21"/>
      <c r="E47" s="21">
        <f>SUBTOTAL(9,E46:E46)</f>
        <v>1</v>
      </c>
    </row>
    <row r="48" spans="1:5" s="27" customFormat="1" ht="15.75" outlineLevel="2" thickBot="1">
      <c r="A48" s="26" t="s">
        <v>68</v>
      </c>
      <c r="B48" s="26" t="s">
        <v>68</v>
      </c>
      <c r="C48" s="26">
        <v>866.36</v>
      </c>
      <c r="D48" s="26" t="s">
        <v>4</v>
      </c>
      <c r="E48" s="26">
        <v>11399.4</v>
      </c>
    </row>
    <row r="49" spans="1:5" ht="15.75" outlineLevel="1" thickBot="1">
      <c r="A49" s="22" t="s">
        <v>67</v>
      </c>
      <c r="B49" s="21"/>
      <c r="C49" s="21">
        <f>SUBTOTAL(9,C48:C48)</f>
        <v>866.36</v>
      </c>
      <c r="D49" s="21"/>
      <c r="E49" s="21">
        <f>SUBTOTAL(9,E48:E48)</f>
        <v>11399.4</v>
      </c>
    </row>
    <row r="50" spans="1:5" s="27" customFormat="1" ht="15.75" outlineLevel="2" thickBot="1">
      <c r="A50" s="26" t="s">
        <v>66</v>
      </c>
      <c r="B50" s="26" t="s">
        <v>65</v>
      </c>
      <c r="C50" s="26">
        <v>911.95</v>
      </c>
      <c r="D50" s="26" t="s">
        <v>4</v>
      </c>
      <c r="E50" s="26">
        <v>11399.4</v>
      </c>
    </row>
    <row r="51" spans="1:5" ht="15.75" outlineLevel="1" thickBot="1">
      <c r="A51" s="22" t="s">
        <v>64</v>
      </c>
      <c r="B51" s="21"/>
      <c r="C51" s="21">
        <f>SUBTOTAL(9,C50:C50)</f>
        <v>911.95</v>
      </c>
      <c r="D51" s="21"/>
      <c r="E51" s="21">
        <f>SUBTOTAL(9,E50:E50)</f>
        <v>11399.4</v>
      </c>
    </row>
    <row r="52" spans="1:5" s="27" customFormat="1" ht="15.75" outlineLevel="2" thickBot="1">
      <c r="A52" s="26" t="s">
        <v>19</v>
      </c>
      <c r="B52" s="26" t="s">
        <v>20</v>
      </c>
      <c r="C52" s="26">
        <v>1595.92</v>
      </c>
      <c r="D52" s="26" t="s">
        <v>4</v>
      </c>
      <c r="E52" s="26">
        <v>11399.4</v>
      </c>
    </row>
    <row r="53" spans="1:5" ht="15.75" outlineLevel="1" thickBot="1">
      <c r="A53" s="22" t="s">
        <v>63</v>
      </c>
      <c r="B53" s="21"/>
      <c r="C53" s="21">
        <f>SUBTOTAL(9,C52:C52)</f>
        <v>1595.92</v>
      </c>
      <c r="D53" s="21"/>
      <c r="E53" s="21">
        <f>SUBTOTAL(9,E52:E52)</f>
        <v>11399.4</v>
      </c>
    </row>
    <row r="54" spans="1:5" s="27" customFormat="1" ht="15.75" outlineLevel="2" thickBot="1">
      <c r="A54" s="26" t="s">
        <v>62</v>
      </c>
      <c r="B54" s="26" t="s">
        <v>61</v>
      </c>
      <c r="C54" s="26">
        <v>4445.7700000000004</v>
      </c>
      <c r="D54" s="26" t="s">
        <v>4</v>
      </c>
      <c r="E54" s="26">
        <v>11399.4</v>
      </c>
    </row>
    <row r="55" spans="1:5" ht="15.75" outlineLevel="1" thickBot="1">
      <c r="A55" s="22" t="s">
        <v>60</v>
      </c>
      <c r="B55" s="21"/>
      <c r="C55" s="21">
        <f>SUBTOTAL(9,C54:C54)</f>
        <v>4445.7700000000004</v>
      </c>
      <c r="D55" s="21"/>
      <c r="E55" s="21">
        <f>SUBTOTAL(9,E54:E54)</f>
        <v>11399.4</v>
      </c>
    </row>
    <row r="56" spans="1:5" s="27" customFormat="1" ht="15.75" outlineLevel="2" thickBot="1">
      <c r="A56" s="26" t="s">
        <v>29</v>
      </c>
      <c r="B56" s="26" t="s">
        <v>29</v>
      </c>
      <c r="C56" s="26">
        <v>1738.6</v>
      </c>
      <c r="D56" s="26" t="s">
        <v>5</v>
      </c>
      <c r="E56" s="26">
        <v>20</v>
      </c>
    </row>
    <row r="57" spans="1:5" ht="15.75" outlineLevel="1" thickBot="1">
      <c r="A57" s="22" t="s">
        <v>59</v>
      </c>
      <c r="B57" s="21"/>
      <c r="C57" s="21">
        <f>SUBTOTAL(9,C56:C56)</f>
        <v>1738.6</v>
      </c>
      <c r="D57" s="21"/>
      <c r="E57" s="21">
        <f>SUBTOTAL(9,E56:E56)</f>
        <v>20</v>
      </c>
    </row>
    <row r="58" spans="1:5" s="27" customFormat="1" ht="15.75" outlineLevel="2" thickBot="1">
      <c r="A58" s="26" t="s">
        <v>37</v>
      </c>
      <c r="B58" s="26" t="s">
        <v>37</v>
      </c>
      <c r="C58" s="26">
        <v>1890.98</v>
      </c>
      <c r="D58" s="26" t="s">
        <v>38</v>
      </c>
      <c r="E58" s="26">
        <v>7</v>
      </c>
    </row>
    <row r="59" spans="1:5" ht="15.75" outlineLevel="1" thickBot="1">
      <c r="A59" s="22" t="s">
        <v>58</v>
      </c>
      <c r="B59" s="21"/>
      <c r="C59" s="21">
        <f>SUBTOTAL(9,C58:C58)</f>
        <v>1890.98</v>
      </c>
      <c r="D59" s="21"/>
      <c r="E59" s="21">
        <f>SUBTOTAL(9,E58:E58)</f>
        <v>7</v>
      </c>
    </row>
    <row r="60" spans="1:5" s="27" customFormat="1" ht="15.75" outlineLevel="2" thickBot="1">
      <c r="A60" s="26" t="s">
        <v>57</v>
      </c>
      <c r="B60" s="26" t="s">
        <v>57</v>
      </c>
      <c r="C60" s="26">
        <v>154.88</v>
      </c>
      <c r="D60" s="26" t="s">
        <v>5</v>
      </c>
      <c r="E60" s="26">
        <v>1</v>
      </c>
    </row>
    <row r="61" spans="1:5" ht="15.75" outlineLevel="1" thickBot="1">
      <c r="A61" s="22" t="s">
        <v>56</v>
      </c>
      <c r="B61" s="21"/>
      <c r="C61" s="21">
        <f>SUBTOTAL(9,C60:C60)</f>
        <v>154.88</v>
      </c>
      <c r="D61" s="21"/>
      <c r="E61" s="21">
        <f>SUBTOTAL(9,E60:E60)</f>
        <v>1</v>
      </c>
    </row>
    <row r="62" spans="1:5" s="27" customFormat="1" ht="15.75" outlineLevel="2" thickBot="1">
      <c r="A62" s="26" t="s">
        <v>55</v>
      </c>
      <c r="B62" s="26" t="s">
        <v>55</v>
      </c>
      <c r="C62" s="26">
        <v>932.54</v>
      </c>
      <c r="D62" s="26" t="s">
        <v>54</v>
      </c>
      <c r="E62" s="26">
        <v>1</v>
      </c>
    </row>
    <row r="63" spans="1:5" ht="15.75" outlineLevel="1" thickBot="1">
      <c r="A63" s="22" t="s">
        <v>53</v>
      </c>
      <c r="B63" s="21"/>
      <c r="C63" s="21">
        <f>SUBTOTAL(9,C62:C62)</f>
        <v>932.54</v>
      </c>
      <c r="D63" s="21"/>
      <c r="E63" s="21">
        <f>SUBTOTAL(9,E62:E62)</f>
        <v>1</v>
      </c>
    </row>
    <row r="64" spans="1:5" s="27" customFormat="1" ht="15.75" outlineLevel="2" thickBot="1">
      <c r="A64" s="26" t="s">
        <v>36</v>
      </c>
      <c r="B64" s="26" t="s">
        <v>36</v>
      </c>
      <c r="C64" s="26">
        <v>1328.09</v>
      </c>
      <c r="D64" s="26" t="s">
        <v>5</v>
      </c>
      <c r="E64" s="26">
        <v>1</v>
      </c>
    </row>
    <row r="65" spans="1:5" ht="15.75" outlineLevel="1" thickBot="1">
      <c r="A65" s="22" t="s">
        <v>52</v>
      </c>
      <c r="B65" s="21"/>
      <c r="C65" s="21">
        <f>SUBTOTAL(9,C64:C64)</f>
        <v>1328.09</v>
      </c>
      <c r="D65" s="21"/>
      <c r="E65" s="21">
        <f>SUBTOTAL(9,E64:E64)</f>
        <v>1</v>
      </c>
    </row>
    <row r="66" spans="1:5" s="27" customFormat="1" ht="15.75" outlineLevel="2" thickBot="1">
      <c r="A66" s="26" t="s">
        <v>27</v>
      </c>
      <c r="B66" s="26" t="s">
        <v>27</v>
      </c>
      <c r="C66" s="26">
        <v>1395.87</v>
      </c>
      <c r="D66" s="26" t="s">
        <v>6</v>
      </c>
      <c r="E66" s="26">
        <v>7</v>
      </c>
    </row>
    <row r="67" spans="1:5" ht="15.75" outlineLevel="1" thickBot="1">
      <c r="A67" s="22" t="s">
        <v>51</v>
      </c>
      <c r="B67" s="21"/>
      <c r="C67" s="21">
        <f>SUBTOTAL(9,C66:C66)</f>
        <v>1395.87</v>
      </c>
      <c r="D67" s="21"/>
      <c r="E67" s="21">
        <f>SUBTOTAL(9,E66:E66)</f>
        <v>7</v>
      </c>
    </row>
    <row r="68" spans="1:5" s="27" customFormat="1" ht="15.75" outlineLevel="2" thickBot="1">
      <c r="A68" s="26" t="s">
        <v>50</v>
      </c>
      <c r="B68" s="26" t="s">
        <v>49</v>
      </c>
      <c r="C68" s="26">
        <v>8382.61</v>
      </c>
      <c r="D68" s="26" t="s">
        <v>48</v>
      </c>
      <c r="E68" s="26">
        <v>1</v>
      </c>
    </row>
    <row r="69" spans="1:5" ht="15.75" outlineLevel="1" thickBot="1">
      <c r="A69" s="22" t="s">
        <v>47</v>
      </c>
      <c r="B69" s="21"/>
      <c r="C69" s="21">
        <f>SUBTOTAL(9,C68:C68)</f>
        <v>8382.61</v>
      </c>
      <c r="D69" s="21"/>
      <c r="E69" s="21">
        <f>SUBTOTAL(9,E68:E68)</f>
        <v>1</v>
      </c>
    </row>
    <row r="70" spans="1:5" ht="15.75" thickBot="1">
      <c r="A70" s="22" t="s">
        <v>46</v>
      </c>
      <c r="B70" s="21"/>
      <c r="C70" s="21">
        <f>SUBTOTAL(9,C6:C68)</f>
        <v>260852.47000000003</v>
      </c>
      <c r="D70" s="21"/>
      <c r="E70" s="21">
        <f>SUBTOTAL(9,E6:E68)</f>
        <v>183081.59999999995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2019-01-30T01:23:49Z</cp:lastPrinted>
  <dcterms:created xsi:type="dcterms:W3CDTF">2016-03-18T02:51:51Z</dcterms:created>
  <dcterms:modified xsi:type="dcterms:W3CDTF">2019-02-28T02:31:34Z</dcterms:modified>
</cp:coreProperties>
</file>