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Лист1!$A$1:$E$96</definedName>
  </definedNames>
  <calcPr calcId="124519" calcMode="manual"/>
</workbook>
</file>

<file path=xl/calcChain.xml><?xml version="1.0" encoding="utf-8"?>
<calcChain xmlns="http://schemas.openxmlformats.org/spreadsheetml/2006/main">
  <c r="C94" i="1"/>
  <c r="C9"/>
  <c r="C17" s="1"/>
  <c r="C8"/>
  <c r="C93"/>
  <c r="C84"/>
  <c r="C73"/>
  <c r="C46"/>
  <c r="C35"/>
  <c r="C25"/>
  <c r="C7" i="4"/>
  <c r="E7"/>
  <c r="C9"/>
  <c r="E9"/>
  <c r="C11"/>
  <c r="E11"/>
  <c r="C13"/>
  <c r="E13"/>
  <c r="C15"/>
  <c r="E15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6"/>
  <c r="E86"/>
  <c r="C88"/>
  <c r="E88"/>
  <c r="C90"/>
  <c r="E90"/>
  <c r="C92"/>
  <c r="E92"/>
  <c r="C94"/>
  <c r="E94"/>
  <c r="C96"/>
  <c r="E96"/>
  <c r="C98"/>
  <c r="E98"/>
  <c r="C100"/>
  <c r="E100"/>
  <c r="C102"/>
  <c r="E102"/>
  <c r="C104"/>
  <c r="E104"/>
  <c r="C106"/>
  <c r="E106"/>
  <c r="C108"/>
  <c r="E108"/>
  <c r="C110"/>
  <c r="E110"/>
  <c r="C112"/>
  <c r="E112"/>
  <c r="C114"/>
  <c r="E114"/>
  <c r="C116"/>
  <c r="E116"/>
  <c r="C118"/>
  <c r="E118"/>
  <c r="C119"/>
  <c r="E119"/>
  <c r="C91" i="1"/>
  <c r="C90" s="1"/>
  <c r="C95" l="1"/>
  <c r="C96" s="1"/>
  <c r="C81"/>
  <c r="C78"/>
  <c r="C75"/>
  <c r="C28"/>
  <c r="C22"/>
  <c r="C19"/>
  <c r="C10"/>
  <c r="B91" l="1"/>
  <c r="B84"/>
  <c r="B81"/>
  <c r="B78"/>
  <c r="B75"/>
  <c r="B73"/>
  <c r="B72"/>
  <c r="B71"/>
  <c r="B70"/>
  <c r="B46"/>
  <c r="B25" l="1"/>
  <c r="B22"/>
  <c r="B19"/>
  <c r="B93" l="1"/>
</calcChain>
</file>

<file path=xl/sharedStrings.xml><?xml version="1.0" encoding="utf-8"?>
<sst xmlns="http://schemas.openxmlformats.org/spreadsheetml/2006/main" count="449" uniqueCount="190">
  <si>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</si>
  <si>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</si>
  <si>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</si>
  <si>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</si>
  <si>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</si>
  <si>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</si>
  <si>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</si>
  <si>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</si>
  <si>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</si>
  <si>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</si>
  <si>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</si>
  <si>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</si>
  <si>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</si>
  <si>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</si>
  <si>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</si>
  <si>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</si>
  <si>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</si>
  <si>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</si>
  <si>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</si>
  <si>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</si>
  <si>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</si>
  <si>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Дератизация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</si>
  <si>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</si>
  <si>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</si>
  <si>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</si>
  <si>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</si>
  <si>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</si>
  <si>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Закрытие и открытие стояков</t>
  </si>
  <si>
    <t>1 стояк</t>
  </si>
  <si>
    <t>1м</t>
  </si>
  <si>
    <t>прочистка канализационной сети внутренней</t>
  </si>
  <si>
    <t>Перезапуск (удаление воздуха) стояков отопления</t>
  </si>
  <si>
    <t>1 раз</t>
  </si>
  <si>
    <t>Подключение системы отопления</t>
  </si>
  <si>
    <t>замена эл. лампочки накаливания</t>
  </si>
  <si>
    <t xml:space="preserve">Годовая фактическая стоимость работ (услуг)  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</si>
  <si>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</si>
  <si>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</si>
  <si>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</si>
  <si>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</si>
  <si>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</si>
  <si>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Ремонт дверных полотен</t>
  </si>
  <si>
    <t>дом</t>
  </si>
  <si>
    <t>Прочистка вентиляции</t>
  </si>
  <si>
    <t>замена эл.выключателя</t>
  </si>
  <si>
    <t>Адрес: ул. Ленина, д. 29</t>
  </si>
  <si>
    <t xml:space="preserve">ИП Михайлова О.В. </t>
  </si>
  <si>
    <t xml:space="preserve">ИП Ромашкина Т.А. </t>
  </si>
  <si>
    <t xml:space="preserve">ИП Сохач Г.А. </t>
  </si>
  <si>
    <t xml:space="preserve">ИП Шиндяев В.В. </t>
  </si>
  <si>
    <t xml:space="preserve">ИП. Сердюк С.К. </t>
  </si>
  <si>
    <t>Рассада цветов</t>
  </si>
  <si>
    <t>Установка пружины</t>
  </si>
  <si>
    <t>Смена сборки (без сварочных работ)</t>
  </si>
  <si>
    <t>Установка светильников с датчиком на движение на этажных лес</t>
  </si>
  <si>
    <t>Установка светильников с датчиком на движение на э</t>
  </si>
  <si>
    <t>осмотр подвала</t>
  </si>
  <si>
    <t>раз</t>
  </si>
  <si>
    <t>смена труб из ВГП труб Д20 с произ-ом свар-х работ</t>
  </si>
  <si>
    <t>снятие температурных параметров</t>
  </si>
  <si>
    <t>Выезд а/машины по заявке</t>
  </si>
  <si>
    <t>выезд</t>
  </si>
  <si>
    <t>Старшие по дому</t>
  </si>
  <si>
    <t>15. Прочие расходы</t>
  </si>
  <si>
    <t>Общий итог</t>
  </si>
  <si>
    <t>утепление теплового узла Итог</t>
  </si>
  <si>
    <t>т\у</t>
  </si>
  <si>
    <t>утепление теплового узла</t>
  </si>
  <si>
    <t>установка отбойника на трубу Итог</t>
  </si>
  <si>
    <t>установка отбойника на трубу</t>
  </si>
  <si>
    <t>снятие температурных параметров Итог</t>
  </si>
  <si>
    <t>смена труб из ВГП труб Д20 с произ-ом свар-х работ Итог</t>
  </si>
  <si>
    <t>сброс воздуха со стояков отопления Итог</t>
  </si>
  <si>
    <t>сброс воздуха со стояков отопления</t>
  </si>
  <si>
    <t>ремонт скамеек Итог</t>
  </si>
  <si>
    <t>ремонт скамеек</t>
  </si>
  <si>
    <t>регулировка теплоносителя Итог</t>
  </si>
  <si>
    <t>регулировка теплоносителя</t>
  </si>
  <si>
    <t>прочистка канализационной сети внутренней Итог</t>
  </si>
  <si>
    <t>отключение отопления Итог</t>
  </si>
  <si>
    <t>1 дом</t>
  </si>
  <si>
    <t>отключение отопления</t>
  </si>
  <si>
    <t>осмотр сантехоборудования Итог</t>
  </si>
  <si>
    <t>осмотр сантехоборудования</t>
  </si>
  <si>
    <t>осмотр подвала Итог</t>
  </si>
  <si>
    <t>освещение подвала Итог</t>
  </si>
  <si>
    <t>освещение подвала</t>
  </si>
  <si>
    <t>замена эл.выключателя Итог</t>
  </si>
  <si>
    <t>замена эл. лампочки накаливания Итог</t>
  </si>
  <si>
    <t>замена стояка ГВС Итог</t>
  </si>
  <si>
    <t>замена стояка ГВС</t>
  </si>
  <si>
    <t>замена вентиля на радиаторе Итог</t>
  </si>
  <si>
    <t>замена вентиля на радиаторе</t>
  </si>
  <si>
    <t>замена вентиля Итог</t>
  </si>
  <si>
    <t>замена вентиля</t>
  </si>
  <si>
    <t>заделка штроб кирпичом б/у Итог</t>
  </si>
  <si>
    <t>заделка штроб кирпичом б/у</t>
  </si>
  <si>
    <t>восстановление наружного водостока Итог</t>
  </si>
  <si>
    <t>восстановление наружного водостока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</si>
  <si>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</si>
  <si>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</si>
  <si>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</si>
  <si>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Электрическая энергия потр. при содержании общего имущ. в МК Итог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</si>
  <si>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</si>
  <si>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</si>
  <si>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</si>
  <si>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</si>
  <si>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</si>
  <si>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Установка светильников с датчиком на движение на этажных лес Итог</t>
  </si>
  <si>
    <t>Установка пружины Итог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</si>
  <si>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</si>
  <si>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</si>
  <si>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</si>
  <si>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</si>
  <si>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</si>
  <si>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</si>
  <si>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</si>
  <si>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</si>
  <si>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</si>
  <si>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</si>
  <si>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</si>
  <si>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</si>
  <si>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</si>
  <si>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</si>
  <si>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</si>
  <si>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</si>
  <si>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</si>
  <si>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</si>
  <si>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</si>
  <si>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</si>
  <si>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</si>
  <si>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</si>
  <si>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</si>
  <si>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</si>
  <si>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</si>
  <si>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канализации д. 100 Итог</t>
  </si>
  <si>
    <t>Смена труб канализации д. 100</t>
  </si>
  <si>
    <t>Смена труб ХВС д.32 Итог</t>
  </si>
  <si>
    <t>Смена труб ХВС д.32</t>
  </si>
  <si>
    <t>Смена сборки (без сварочных работ) Итог</t>
  </si>
  <si>
    <t>Ремонт штукатурки стен гипсовым раствором Итог</t>
  </si>
  <si>
    <t>Ремонт штукатурки стен гипсовым раствором</t>
  </si>
  <si>
    <t>Ремонт дверных полотен Итог</t>
  </si>
  <si>
    <t>Ремонт вентилей д.20-32 Итог</t>
  </si>
  <si>
    <t>Ремонт вентилей д.20-32</t>
  </si>
  <si>
    <t>Рассада цветов Итог</t>
  </si>
  <si>
    <t>Прочистка вентиляции Итог</t>
  </si>
  <si>
    <t>Подключение системы отопления Итог</t>
  </si>
  <si>
    <t>Перезапуск (удаление воздуха) стояков отопления Итог</t>
  </si>
  <si>
    <t>Очистка канализационной сети Итог</t>
  </si>
  <si>
    <t>Очистка канализационной сети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</si>
  <si>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</si>
  <si>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</si>
  <si>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</si>
  <si>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</si>
  <si>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</si>
  <si>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</si>
  <si>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Замена электропатрона (при закрытой арматуре) с материалом Итог</t>
  </si>
  <si>
    <t>Замена электропатрона (при закрытой арматуре) с ма</t>
  </si>
  <si>
    <t>Замена электропатрона (при закрытой арматуре) с материалом</t>
  </si>
  <si>
    <t>Закрытие и открытие стояков Итог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</si>
  <si>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</si>
  <si>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</si>
  <si>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</si>
  <si>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</si>
  <si>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</si>
  <si>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</si>
  <si>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</si>
  <si>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</si>
  <si>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</si>
  <si>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</si>
  <si>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</si>
  <si>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</si>
  <si>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</si>
  <si>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</si>
  <si>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</si>
  <si>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ЛЕНИНА ул. д.29  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</si>
  <si>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</si>
  <si>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</si>
  <si>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</si>
  <si>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</si>
  <si>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</si>
  <si>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ИП Хлопов М.И.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</si>
  <si>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</si>
  <si>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</si>
  <si>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</si>
  <si>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</si>
  <si>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</si>
  <si>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 xml:space="preserve">Конечное сальдо с учетом дебиторской задолженности (переплаты) 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</si>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</sst>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0" fillId="0" borderId="3" xfId="0" applyFill="1" applyBorder="1"/>
    <xf numFmtId="0" fontId="11" fillId="0" borderId="3" xfId="0" applyFont="1" applyFill="1" applyBorder="1"/>
    <xf numFmtId="0" fontId="11" fillId="0" borderId="3" xfId="0" applyNumberFormat="1" applyFont="1" applyFill="1" applyBorder="1"/>
    <xf numFmtId="0" fontId="11" fillId="0" borderId="3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0" xfId="0" applyFill="1"/>
    <xf numFmtId="0" fontId="2" fillId="4" borderId="0" xfId="0" applyFont="1" applyFill="1" applyAlignment="1">
      <alignment horizontal="center" wrapText="1"/>
    </xf>
    <xf numFmtId="0" fontId="3" fillId="4" borderId="2" xfId="0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left" vertical="center" wrapText="1"/>
    </xf>
    <xf numFmtId="164" fontId="8" fillId="4" borderId="2" xfId="1" applyNumberFormat="1" applyFont="1" applyFill="1" applyBorder="1" applyAlignment="1">
      <alignment horizontal="center" vertical="center" wrapText="1"/>
    </xf>
    <xf numFmtId="43" fontId="8" fillId="4" borderId="2" xfId="2" applyFont="1" applyFill="1" applyBorder="1" applyAlignment="1">
      <alignment horizontal="center" vertical="center" wrapText="1"/>
    </xf>
    <xf numFmtId="43" fontId="9" fillId="4" borderId="2" xfId="2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43" fontId="7" fillId="4" borderId="2" xfId="2" applyFont="1" applyFill="1" applyBorder="1" applyAlignment="1">
      <alignment horizontal="center" vertical="center" wrapText="1"/>
    </xf>
    <xf numFmtId="43" fontId="3" fillId="4" borderId="2" xfId="2" applyFont="1" applyFill="1" applyBorder="1" applyAlignment="1">
      <alignment horizontal="center" vertical="center" wrapText="1"/>
    </xf>
    <xf numFmtId="43" fontId="2" fillId="4" borderId="2" xfId="2" applyFont="1" applyFill="1" applyBorder="1" applyAlignment="1">
      <alignment horizontal="center" vertical="center" wrapText="1"/>
    </xf>
    <xf numFmtId="2" fontId="2" fillId="4" borderId="0" xfId="0" applyNumberFormat="1" applyFont="1" applyFill="1" applyAlignment="1">
      <alignment horizontal="center" wrapText="1"/>
    </xf>
    <xf numFmtId="0" fontId="0" fillId="4" borderId="3" xfId="0" applyFill="1" applyBorder="1"/>
    <xf numFmtId="0" fontId="0" fillId="4" borderId="0" xfId="0" applyFill="1"/>
    <xf numFmtId="164" fontId="5" fillId="4" borderId="2" xfId="0" applyNumberFormat="1" applyFont="1" applyFill="1" applyBorder="1" applyAlignment="1">
      <alignment horizontal="center" vertical="center" wrapText="1"/>
    </xf>
    <xf numFmtId="43" fontId="5" fillId="4" borderId="2" xfId="2" applyFont="1" applyFill="1" applyBorder="1" applyAlignment="1">
      <alignment horizontal="center" vertical="center" wrapText="1"/>
    </xf>
    <xf numFmtId="0" fontId="2" fillId="4" borderId="2" xfId="0" applyFont="1" applyFill="1" applyBorder="1"/>
    <xf numFmtId="43" fontId="3" fillId="4" borderId="2" xfId="2" applyFont="1" applyFill="1" applyBorder="1" applyAlignment="1">
      <alignment horizontal="center"/>
    </xf>
    <xf numFmtId="43" fontId="2" fillId="4" borderId="2" xfId="2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 vertical="center"/>
    </xf>
    <xf numFmtId="43" fontId="3" fillId="4" borderId="2" xfId="2" applyFont="1" applyFill="1" applyBorder="1" applyAlignment="1">
      <alignment horizontal="center" vertical="center"/>
    </xf>
    <xf numFmtId="43" fontId="2" fillId="4" borderId="2" xfId="2" applyFont="1" applyFill="1" applyBorder="1" applyAlignment="1">
      <alignment horizontal="center" vertical="center"/>
    </xf>
    <xf numFmtId="0" fontId="2" fillId="4" borderId="0" xfId="0" applyFont="1" applyFill="1"/>
    <xf numFmtId="0" fontId="10" fillId="4" borderId="2" xfId="0" applyFont="1" applyFill="1" applyBorder="1"/>
    <xf numFmtId="0" fontId="5" fillId="4" borderId="2" xfId="0" applyFont="1" applyFill="1" applyBorder="1"/>
    <xf numFmtId="43" fontId="5" fillId="4" borderId="2" xfId="2" applyFont="1" applyFill="1" applyBorder="1" applyAlignment="1">
      <alignment horizontal="center"/>
    </xf>
    <xf numFmtId="0" fontId="5" fillId="4" borderId="2" xfId="0" applyFont="1" applyFill="1" applyBorder="1" applyAlignment="1">
      <alignment horizontal="left" vertical="center" wrapText="1"/>
    </xf>
    <xf numFmtId="164" fontId="5" fillId="4" borderId="2" xfId="0" applyNumberFormat="1" applyFont="1" applyFill="1" applyBorder="1" applyAlignment="1">
      <alignment horizontal="center" vertical="center"/>
    </xf>
    <xf numFmtId="43" fontId="5" fillId="4" borderId="2" xfId="2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164" fontId="3" fillId="4" borderId="2" xfId="2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/>
    <xf numFmtId="43" fontId="2" fillId="4" borderId="0" xfId="2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center" wrapText="1"/>
    </xf>
    <xf numFmtId="164" fontId="2" fillId="4" borderId="0" xfId="0" applyNumberFormat="1" applyFont="1" applyFill="1" applyBorder="1" applyAlignment="1">
      <alignment horizontal="center" vertical="center" wrapText="1"/>
    </xf>
    <xf numFmtId="43" fontId="3" fillId="4" borderId="0" xfId="2" applyFont="1" applyFill="1" applyBorder="1" applyAlignment="1">
      <alignment horizontal="center" vertical="center" wrapText="1"/>
    </xf>
    <xf numFmtId="43" fontId="2" fillId="4" borderId="0" xfId="2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43" fontId="5" fillId="4" borderId="0" xfId="2" applyFont="1" applyFill="1" applyBorder="1" applyAlignment="1">
      <alignment horizontal="center" vertical="center" wrapText="1"/>
    </xf>
    <xf numFmtId="164" fontId="3" fillId="4" borderId="0" xfId="2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164" fontId="2" fillId="4" borderId="0" xfId="0" applyNumberFormat="1" applyFont="1" applyFill="1" applyAlignment="1">
      <alignment horizontal="center" vertical="center" wrapText="1"/>
    </xf>
    <xf numFmtId="43" fontId="2" fillId="4" borderId="0" xfId="2" applyFont="1" applyFill="1" applyAlignment="1">
      <alignment horizontal="center" vertical="center" wrapText="1"/>
    </xf>
    <xf numFmtId="0" fontId="7" fillId="4" borderId="2" xfId="1" applyFont="1" applyFill="1" applyBorder="1" applyAlignment="1">
      <alignment horizontal="left" vertical="center" wrapText="1"/>
    </xf>
    <xf numFmtId="164" fontId="7" fillId="4" borderId="2" xfId="1" applyNumberFormat="1" applyFont="1" applyFill="1" applyBorder="1" applyAlignment="1">
      <alignment horizontal="center" vertical="center" wrapText="1"/>
    </xf>
    <xf numFmtId="4" fontId="12" fillId="4" borderId="4" xfId="0" applyNumberFormat="1" applyFont="1" applyFill="1" applyBorder="1" applyAlignment="1">
      <alignment horizontal="right" vertical="top" wrapText="1"/>
    </xf>
    <xf numFmtId="0" fontId="6" fillId="4" borderId="0" xfId="0" applyFont="1" applyFill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3" fontId="2" fillId="4" borderId="2" xfId="2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view="pageBreakPreview" zoomScaleSheetLayoutView="100" workbookViewId="0">
      <selection activeCell="A5" sqref="A5:E5"/>
    </sheetView>
  </sheetViews>
  <sheetFormatPr defaultRowHeight="15" outlineLevelRow="2"/>
  <cols>
    <col min="1" max="1" width="64.85546875" style="53" customWidth="1"/>
    <col min="2" max="2" width="15.5703125" style="54" hidden="1" customWidth="1"/>
    <col min="3" max="3" width="23.140625" style="55" customWidth="1"/>
    <col min="4" max="4" width="9.28515625" style="55" customWidth="1"/>
    <col min="5" max="5" width="14.42578125" style="55" customWidth="1"/>
    <col min="6" max="6" width="17.28515625" style="8" customWidth="1"/>
    <col min="7" max="16384" width="9.140625" style="8"/>
  </cols>
  <sheetData>
    <row r="1" spans="1:5" ht="46.5" customHeight="1">
      <c r="A1" s="59" t="s">
        <v>10</v>
      </c>
      <c r="B1" s="59"/>
      <c r="C1" s="59"/>
      <c r="D1" s="59"/>
      <c r="E1" s="59"/>
    </row>
    <row r="2" spans="1:5" ht="17.25" customHeight="1">
      <c r="A2" s="9" t="s">
        <v>45</v>
      </c>
      <c r="B2" s="10" t="s">
        <v>8</v>
      </c>
      <c r="C2" s="61" t="s">
        <v>178</v>
      </c>
      <c r="D2" s="61"/>
      <c r="E2" s="61"/>
    </row>
    <row r="3" spans="1:5" ht="57">
      <c r="A3" s="11" t="s">
        <v>3</v>
      </c>
      <c r="B3" s="12" t="s">
        <v>0</v>
      </c>
      <c r="C3" s="13" t="s">
        <v>35</v>
      </c>
      <c r="D3" s="14" t="s">
        <v>1</v>
      </c>
      <c r="E3" s="13" t="s">
        <v>2</v>
      </c>
    </row>
    <row r="4" spans="1:5">
      <c r="A4" s="11" t="s">
        <v>179</v>
      </c>
      <c r="B4" s="12"/>
      <c r="C4" s="13">
        <v>33197.51</v>
      </c>
      <c r="D4" s="14"/>
      <c r="E4" s="13"/>
    </row>
    <row r="5" spans="1:5">
      <c r="A5" s="62" t="s">
        <v>187</v>
      </c>
      <c r="B5" s="63"/>
      <c r="C5" s="63"/>
      <c r="D5" s="63"/>
      <c r="E5" s="64"/>
    </row>
    <row r="6" spans="1:5">
      <c r="A6" s="11" t="s">
        <v>180</v>
      </c>
      <c r="B6" s="12"/>
      <c r="C6" s="13">
        <v>950269.11</v>
      </c>
      <c r="D6" s="14"/>
      <c r="E6" s="13"/>
    </row>
    <row r="7" spans="1:5">
      <c r="A7" s="11" t="s">
        <v>181</v>
      </c>
      <c r="B7" s="12"/>
      <c r="C7" s="13">
        <v>939253.92</v>
      </c>
      <c r="D7" s="14"/>
      <c r="E7" s="13"/>
    </row>
    <row r="8" spans="1:5">
      <c r="A8" s="11" t="s">
        <v>189</v>
      </c>
      <c r="B8" s="12"/>
      <c r="C8" s="13">
        <f>C7-C6</f>
        <v>-11015.189999999944</v>
      </c>
      <c r="D8" s="14"/>
      <c r="E8" s="13"/>
    </row>
    <row r="9" spans="1:5">
      <c r="A9" s="11" t="s">
        <v>11</v>
      </c>
      <c r="B9" s="12"/>
      <c r="C9" s="13">
        <f>SUM(C10:C16)</f>
        <v>138218.35999999999</v>
      </c>
      <c r="D9" s="14"/>
      <c r="E9" s="13"/>
    </row>
    <row r="10" spans="1:5">
      <c r="A10" s="56" t="s">
        <v>12</v>
      </c>
      <c r="B10" s="57"/>
      <c r="C10" s="17">
        <f>750*12+660.8*12</f>
        <v>16929.599999999999</v>
      </c>
      <c r="D10" s="14"/>
      <c r="E10" s="17"/>
    </row>
    <row r="11" spans="1:5">
      <c r="A11" s="56" t="s">
        <v>46</v>
      </c>
      <c r="B11" s="57"/>
      <c r="C11" s="58">
        <v>18269.55</v>
      </c>
      <c r="D11" s="14"/>
      <c r="E11" s="17"/>
    </row>
    <row r="12" spans="1:5">
      <c r="A12" s="56" t="s">
        <v>47</v>
      </c>
      <c r="B12" s="57"/>
      <c r="C12" s="58">
        <v>34571.85</v>
      </c>
      <c r="D12" s="14"/>
      <c r="E12" s="17"/>
    </row>
    <row r="13" spans="1:5">
      <c r="A13" s="56" t="s">
        <v>182</v>
      </c>
      <c r="B13" s="57"/>
      <c r="C13" s="58">
        <v>37384.339999999997</v>
      </c>
      <c r="D13" s="14"/>
      <c r="E13" s="17"/>
    </row>
    <row r="14" spans="1:5">
      <c r="A14" s="56" t="s">
        <v>48</v>
      </c>
      <c r="B14" s="57"/>
      <c r="C14" s="58">
        <v>13268.51</v>
      </c>
      <c r="D14" s="14"/>
      <c r="E14" s="17"/>
    </row>
    <row r="15" spans="1:5">
      <c r="A15" s="56" t="s">
        <v>49</v>
      </c>
      <c r="B15" s="57"/>
      <c r="C15" s="58">
        <v>7794.51</v>
      </c>
      <c r="D15" s="14"/>
      <c r="E15" s="17"/>
    </row>
    <row r="16" spans="1:5">
      <c r="A16" s="56" t="s">
        <v>50</v>
      </c>
      <c r="B16" s="57"/>
      <c r="C16" s="58">
        <v>10000</v>
      </c>
      <c r="D16" s="14"/>
      <c r="E16" s="17"/>
    </row>
    <row r="17" spans="1:6">
      <c r="A17" s="15" t="s">
        <v>183</v>
      </c>
      <c r="B17" s="16"/>
      <c r="C17" s="13">
        <f>C6+C9</f>
        <v>1088487.47</v>
      </c>
      <c r="D17" s="17"/>
      <c r="E17" s="17"/>
    </row>
    <row r="18" spans="1:6">
      <c r="A18" s="60" t="s">
        <v>13</v>
      </c>
      <c r="B18" s="60"/>
      <c r="C18" s="60"/>
      <c r="D18" s="60"/>
      <c r="E18" s="60"/>
    </row>
    <row r="19" spans="1:6" ht="15.75" thickBot="1">
      <c r="A19" s="9" t="s">
        <v>15</v>
      </c>
      <c r="B19" s="10" t="e">
        <f>#REF!</f>
        <v>#REF!</v>
      </c>
      <c r="C19" s="18">
        <f>C20+C21</f>
        <v>163043.39000000001</v>
      </c>
      <c r="D19" s="19"/>
      <c r="E19" s="19"/>
      <c r="F19" s="20"/>
    </row>
    <row r="20" spans="1:6" s="22" customFormat="1" ht="15.75" outlineLevel="2" thickBot="1">
      <c r="A20" s="21" t="s">
        <v>115</v>
      </c>
      <c r="B20" s="21" t="s">
        <v>114</v>
      </c>
      <c r="C20" s="21">
        <v>84393.73</v>
      </c>
      <c r="D20" s="21" t="s">
        <v>4</v>
      </c>
      <c r="E20" s="21">
        <v>22092.6</v>
      </c>
    </row>
    <row r="21" spans="1:6" s="22" customFormat="1" ht="15.75" outlineLevel="2" thickBot="1">
      <c r="A21" s="21" t="s">
        <v>112</v>
      </c>
      <c r="B21" s="21" t="s">
        <v>111</v>
      </c>
      <c r="C21" s="21">
        <v>78649.66</v>
      </c>
      <c r="D21" s="21" t="s">
        <v>4</v>
      </c>
      <c r="E21" s="21">
        <v>22092.6</v>
      </c>
    </row>
    <row r="22" spans="1:6" ht="29.25" thickBot="1">
      <c r="A22" s="9" t="s">
        <v>16</v>
      </c>
      <c r="B22" s="10" t="e">
        <f>#REF!</f>
        <v>#REF!</v>
      </c>
      <c r="C22" s="18">
        <f>C23+C24</f>
        <v>63184.800000000003</v>
      </c>
      <c r="D22" s="19"/>
      <c r="E22" s="19"/>
    </row>
    <row r="23" spans="1:6" s="22" customFormat="1" ht="15.75" outlineLevel="2" thickBot="1">
      <c r="A23" s="21" t="s">
        <v>124</v>
      </c>
      <c r="B23" s="21" t="s">
        <v>124</v>
      </c>
      <c r="C23" s="21">
        <v>27394.799999999999</v>
      </c>
      <c r="D23" s="21" t="s">
        <v>4</v>
      </c>
      <c r="E23" s="21">
        <v>22092.6</v>
      </c>
    </row>
    <row r="24" spans="1:6" s="22" customFormat="1" ht="15.75" outlineLevel="2" thickBot="1">
      <c r="A24" s="21" t="s">
        <v>122</v>
      </c>
      <c r="B24" s="21" t="s">
        <v>122</v>
      </c>
      <c r="C24" s="21">
        <v>35790</v>
      </c>
      <c r="D24" s="21" t="s">
        <v>4</v>
      </c>
      <c r="E24" s="21">
        <v>22092.6</v>
      </c>
    </row>
    <row r="25" spans="1:6" ht="15.75" thickBot="1">
      <c r="A25" s="9" t="s">
        <v>17</v>
      </c>
      <c r="B25" s="23" t="e">
        <f>#REF!+#REF!</f>
        <v>#REF!</v>
      </c>
      <c r="C25" s="18">
        <f>C26+C27</f>
        <v>88608.6</v>
      </c>
      <c r="D25" s="24"/>
      <c r="E25" s="19"/>
    </row>
    <row r="26" spans="1:6" s="22" customFormat="1" ht="15.75" outlineLevel="2" thickBot="1">
      <c r="A26" s="21" t="s">
        <v>171</v>
      </c>
      <c r="B26" s="21" t="s">
        <v>171</v>
      </c>
      <c r="C26" s="21">
        <v>44600.2</v>
      </c>
      <c r="D26" s="21" t="s">
        <v>14</v>
      </c>
      <c r="E26" s="21">
        <v>829</v>
      </c>
    </row>
    <row r="27" spans="1:6" s="22" customFormat="1" ht="15.75" outlineLevel="2" thickBot="1">
      <c r="A27" s="21" t="s">
        <v>169</v>
      </c>
      <c r="B27" s="21" t="s">
        <v>169</v>
      </c>
      <c r="C27" s="21">
        <v>44008.4</v>
      </c>
      <c r="D27" s="21" t="s">
        <v>14</v>
      </c>
      <c r="E27" s="21">
        <v>818</v>
      </c>
    </row>
    <row r="28" spans="1:6" ht="43.5" thickBot="1">
      <c r="A28" s="9" t="s">
        <v>18</v>
      </c>
      <c r="B28" s="10"/>
      <c r="C28" s="18">
        <f>C29+C30+C31+C32+C33+C34</f>
        <v>18911.25</v>
      </c>
      <c r="D28" s="19"/>
      <c r="E28" s="19"/>
    </row>
    <row r="29" spans="1:6" s="22" customFormat="1" ht="15.75" outlineLevel="2" thickBot="1">
      <c r="A29" s="21" t="s">
        <v>166</v>
      </c>
      <c r="B29" s="21" t="s">
        <v>166</v>
      </c>
      <c r="C29" s="21">
        <v>1767.4</v>
      </c>
      <c r="D29" s="21" t="s">
        <v>4</v>
      </c>
      <c r="E29" s="21">
        <v>22092.6</v>
      </c>
    </row>
    <row r="30" spans="1:6" s="22" customFormat="1" ht="15.75" outlineLevel="2" thickBot="1">
      <c r="A30" s="21" t="s">
        <v>164</v>
      </c>
      <c r="B30" s="21" t="s">
        <v>163</v>
      </c>
      <c r="C30" s="21">
        <v>1988.33</v>
      </c>
      <c r="D30" s="21" t="s">
        <v>4</v>
      </c>
      <c r="E30" s="21">
        <v>22092.6</v>
      </c>
    </row>
    <row r="31" spans="1:6" s="22" customFormat="1" ht="15.75" outlineLevel="2" thickBot="1">
      <c r="A31" s="21" t="s">
        <v>107</v>
      </c>
      <c r="B31" s="21" t="s">
        <v>107</v>
      </c>
      <c r="C31" s="21">
        <v>1679.04</v>
      </c>
      <c r="D31" s="21" t="s">
        <v>4</v>
      </c>
      <c r="E31" s="21">
        <v>22092.6</v>
      </c>
    </row>
    <row r="32" spans="1:6" s="22" customFormat="1" ht="15.75" outlineLevel="2" thickBot="1">
      <c r="A32" s="21" t="s">
        <v>105</v>
      </c>
      <c r="B32" s="21" t="s">
        <v>104</v>
      </c>
      <c r="C32" s="21">
        <v>1767.41</v>
      </c>
      <c r="D32" s="21" t="s">
        <v>4</v>
      </c>
      <c r="E32" s="21">
        <v>22092.6</v>
      </c>
    </row>
    <row r="33" spans="1:7" s="22" customFormat="1" ht="15.75" outlineLevel="2" thickBot="1">
      <c r="A33" s="21" t="s">
        <v>19</v>
      </c>
      <c r="B33" s="21" t="s">
        <v>20</v>
      </c>
      <c r="C33" s="21">
        <v>3092.96</v>
      </c>
      <c r="D33" s="21" t="s">
        <v>4</v>
      </c>
      <c r="E33" s="21">
        <v>22092.6</v>
      </c>
    </row>
    <row r="34" spans="1:7" s="22" customFormat="1" ht="15.75" outlineLevel="2" thickBot="1">
      <c r="A34" s="21" t="s">
        <v>101</v>
      </c>
      <c r="B34" s="21" t="s">
        <v>100</v>
      </c>
      <c r="C34" s="21">
        <v>8616.11</v>
      </c>
      <c r="D34" s="21" t="s">
        <v>4</v>
      </c>
      <c r="E34" s="21">
        <v>22092.6</v>
      </c>
    </row>
    <row r="35" spans="1:7" ht="43.5" outlineLevel="1" thickBot="1">
      <c r="A35" s="9" t="s">
        <v>22</v>
      </c>
      <c r="B35" s="25"/>
      <c r="C35" s="26">
        <f>SUM(C36:C45)</f>
        <v>11924.89</v>
      </c>
      <c r="D35" s="27"/>
      <c r="E35" s="27"/>
      <c r="F35" s="20"/>
      <c r="G35" s="20"/>
    </row>
    <row r="36" spans="1:7" s="22" customFormat="1" ht="15.75" outlineLevel="2" thickBot="1">
      <c r="A36" s="21" t="s">
        <v>159</v>
      </c>
      <c r="B36" s="21" t="s">
        <v>158</v>
      </c>
      <c r="C36" s="21">
        <v>3018.4</v>
      </c>
      <c r="D36" s="21"/>
      <c r="E36" s="21">
        <v>14</v>
      </c>
    </row>
    <row r="37" spans="1:7" s="22" customFormat="1" ht="15.75" outlineLevel="2" thickBot="1">
      <c r="A37" s="21" t="s">
        <v>41</v>
      </c>
      <c r="B37" s="21" t="s">
        <v>41</v>
      </c>
      <c r="C37" s="21">
        <v>1267.74</v>
      </c>
      <c r="D37" s="21" t="s">
        <v>5</v>
      </c>
      <c r="E37" s="21">
        <v>1</v>
      </c>
    </row>
    <row r="38" spans="1:7" s="22" customFormat="1" ht="15.75" outlineLevel="2" thickBot="1">
      <c r="A38" s="21" t="s">
        <v>141</v>
      </c>
      <c r="B38" s="21" t="s">
        <v>141</v>
      </c>
      <c r="C38" s="21">
        <v>171.18</v>
      </c>
      <c r="D38" s="21" t="s">
        <v>4</v>
      </c>
      <c r="E38" s="21">
        <v>1</v>
      </c>
    </row>
    <row r="39" spans="1:7" s="22" customFormat="1" ht="15.75" outlineLevel="2" thickBot="1">
      <c r="A39" s="21" t="s">
        <v>53</v>
      </c>
      <c r="B39" s="21" t="s">
        <v>53</v>
      </c>
      <c r="C39" s="21">
        <v>1265.26</v>
      </c>
      <c r="D39" s="21" t="s">
        <v>5</v>
      </c>
      <c r="E39" s="21">
        <v>1</v>
      </c>
    </row>
    <row r="40" spans="1:7" s="22" customFormat="1" ht="15.75" outlineLevel="2" thickBot="1">
      <c r="A40" s="21" t="s">
        <v>52</v>
      </c>
      <c r="B40" s="21" t="s">
        <v>52</v>
      </c>
      <c r="C40" s="21">
        <v>420.6</v>
      </c>
      <c r="D40" s="21" t="s">
        <v>5</v>
      </c>
      <c r="E40" s="21">
        <v>1</v>
      </c>
    </row>
    <row r="41" spans="1:7" s="22" customFormat="1" ht="15.75" outlineLevel="2" thickBot="1">
      <c r="A41" s="21" t="s">
        <v>54</v>
      </c>
      <c r="B41" s="21" t="s">
        <v>55</v>
      </c>
      <c r="C41" s="21">
        <v>4434.18</v>
      </c>
      <c r="D41" s="21" t="s">
        <v>5</v>
      </c>
      <c r="E41" s="21">
        <v>2</v>
      </c>
    </row>
    <row r="42" spans="1:7" s="22" customFormat="1" ht="15.75" outlineLevel="2" thickBot="1">
      <c r="A42" s="21" t="s">
        <v>96</v>
      </c>
      <c r="B42" s="21" t="s">
        <v>96</v>
      </c>
      <c r="C42" s="21">
        <v>407</v>
      </c>
      <c r="D42" s="21" t="s">
        <v>4</v>
      </c>
      <c r="E42" s="21">
        <v>0.65</v>
      </c>
    </row>
    <row r="43" spans="1:7" s="22" customFormat="1" ht="15.75" outlineLevel="2" thickBot="1">
      <c r="A43" s="21" t="s">
        <v>34</v>
      </c>
      <c r="B43" s="21" t="s">
        <v>34</v>
      </c>
      <c r="C43" s="21">
        <v>347.72</v>
      </c>
      <c r="D43" s="21" t="s">
        <v>5</v>
      </c>
      <c r="E43" s="21">
        <v>4</v>
      </c>
    </row>
    <row r="44" spans="1:7" s="22" customFormat="1" ht="15.75" outlineLevel="2" thickBot="1">
      <c r="A44" s="21" t="s">
        <v>44</v>
      </c>
      <c r="B44" s="21" t="s">
        <v>44</v>
      </c>
      <c r="C44" s="21">
        <v>178.84</v>
      </c>
      <c r="D44" s="21" t="s">
        <v>5</v>
      </c>
      <c r="E44" s="21">
        <v>1</v>
      </c>
    </row>
    <row r="45" spans="1:7" s="22" customFormat="1" ht="15.75" outlineLevel="2" thickBot="1">
      <c r="A45" s="21" t="s">
        <v>75</v>
      </c>
      <c r="B45" s="21" t="s">
        <v>75</v>
      </c>
      <c r="C45" s="21">
        <v>413.97</v>
      </c>
      <c r="D45" s="21" t="s">
        <v>5</v>
      </c>
      <c r="E45" s="21">
        <v>1</v>
      </c>
    </row>
    <row r="46" spans="1:7" s="31" customFormat="1" ht="43.5" outlineLevel="2" thickBot="1">
      <c r="A46" s="9" t="s">
        <v>23</v>
      </c>
      <c r="B46" s="28" t="e">
        <f>SUM(#REF!)</f>
        <v>#REF!</v>
      </c>
      <c r="C46" s="29">
        <f>SUM(C47:C69)</f>
        <v>103881.09</v>
      </c>
      <c r="D46" s="30"/>
      <c r="E46" s="30"/>
    </row>
    <row r="47" spans="1:7" s="22" customFormat="1" ht="15.75" outlineLevel="2" thickBot="1">
      <c r="A47" s="21" t="s">
        <v>60</v>
      </c>
      <c r="B47" s="21" t="s">
        <v>60</v>
      </c>
      <c r="C47" s="21">
        <v>484.53</v>
      </c>
      <c r="D47" s="21" t="s">
        <v>61</v>
      </c>
      <c r="E47" s="21">
        <v>1</v>
      </c>
    </row>
    <row r="48" spans="1:7" s="22" customFormat="1" ht="15.75" outlineLevel="2" thickBot="1">
      <c r="A48" s="21" t="s">
        <v>27</v>
      </c>
      <c r="B48" s="21" t="s">
        <v>27</v>
      </c>
      <c r="C48" s="21">
        <v>7284.24</v>
      </c>
      <c r="D48" s="21" t="s">
        <v>28</v>
      </c>
      <c r="E48" s="21">
        <v>9</v>
      </c>
    </row>
    <row r="49" spans="1:5" s="22" customFormat="1" ht="15.75" outlineLevel="2" thickBot="1">
      <c r="A49" s="21" t="s">
        <v>150</v>
      </c>
      <c r="B49" s="21" t="s">
        <v>150</v>
      </c>
      <c r="C49" s="21">
        <v>5894.7</v>
      </c>
      <c r="D49" s="21" t="s">
        <v>6</v>
      </c>
      <c r="E49" s="21">
        <v>21</v>
      </c>
    </row>
    <row r="50" spans="1:5" s="22" customFormat="1" ht="15.75" outlineLevel="2" thickBot="1">
      <c r="A50" s="21" t="s">
        <v>31</v>
      </c>
      <c r="B50" s="21" t="s">
        <v>31</v>
      </c>
      <c r="C50" s="21">
        <v>299.72000000000003</v>
      </c>
      <c r="D50" s="21" t="s">
        <v>32</v>
      </c>
      <c r="E50" s="21">
        <v>2</v>
      </c>
    </row>
    <row r="51" spans="1:5" s="22" customFormat="1" ht="15.75" outlineLevel="2" thickBot="1">
      <c r="A51" s="21" t="s">
        <v>33</v>
      </c>
      <c r="B51" s="21" t="s">
        <v>33</v>
      </c>
      <c r="C51" s="21">
        <v>289.19</v>
      </c>
      <c r="D51" s="21" t="s">
        <v>5</v>
      </c>
      <c r="E51" s="21">
        <v>1</v>
      </c>
    </row>
    <row r="52" spans="1:5" s="22" customFormat="1" ht="15.75" outlineLevel="2" thickBot="1">
      <c r="A52" s="21" t="s">
        <v>144</v>
      </c>
      <c r="B52" s="21" t="s">
        <v>144</v>
      </c>
      <c r="C52" s="21">
        <v>383.63</v>
      </c>
      <c r="D52" s="21" t="s">
        <v>5</v>
      </c>
      <c r="E52" s="21">
        <v>1</v>
      </c>
    </row>
    <row r="53" spans="1:5" s="22" customFormat="1" ht="15.75" outlineLevel="2" thickBot="1">
      <c r="A53" s="21" t="s">
        <v>138</v>
      </c>
      <c r="B53" s="21" t="s">
        <v>138</v>
      </c>
      <c r="C53" s="21">
        <v>7666.98</v>
      </c>
      <c r="D53" s="21" t="s">
        <v>29</v>
      </c>
      <c r="E53" s="21">
        <v>6</v>
      </c>
    </row>
    <row r="54" spans="1:5" s="22" customFormat="1" ht="15.75" outlineLevel="2" thickBot="1">
      <c r="A54" s="21" t="s">
        <v>136</v>
      </c>
      <c r="B54" s="21" t="s">
        <v>136</v>
      </c>
      <c r="C54" s="21">
        <v>2741.63</v>
      </c>
      <c r="D54" s="21" t="s">
        <v>6</v>
      </c>
      <c r="E54" s="21">
        <v>2.5</v>
      </c>
    </row>
    <row r="55" spans="1:5" s="22" customFormat="1" ht="15.75" outlineLevel="2" thickBot="1">
      <c r="A55" s="21" t="s">
        <v>98</v>
      </c>
      <c r="B55" s="21" t="s">
        <v>98</v>
      </c>
      <c r="C55" s="21">
        <v>3396.12</v>
      </c>
      <c r="D55" s="21" t="s">
        <v>6</v>
      </c>
      <c r="E55" s="21">
        <v>3</v>
      </c>
    </row>
    <row r="56" spans="1:5" s="22" customFormat="1" ht="15.75" outlineLevel="2" thickBot="1">
      <c r="A56" s="21" t="s">
        <v>94</v>
      </c>
      <c r="B56" s="21" t="s">
        <v>94</v>
      </c>
      <c r="C56" s="21">
        <v>2514.39</v>
      </c>
      <c r="D56" s="21" t="s">
        <v>5</v>
      </c>
      <c r="E56" s="21">
        <v>3</v>
      </c>
    </row>
    <row r="57" spans="1:5" s="22" customFormat="1" ht="15.75" outlineLevel="2" thickBot="1">
      <c r="A57" s="21" t="s">
        <v>92</v>
      </c>
      <c r="B57" s="21" t="s">
        <v>92</v>
      </c>
      <c r="C57" s="21">
        <v>684.75</v>
      </c>
      <c r="D57" s="21" t="s">
        <v>5</v>
      </c>
      <c r="E57" s="21">
        <v>1</v>
      </c>
    </row>
    <row r="58" spans="1:5" s="22" customFormat="1" ht="15.75" outlineLevel="2" thickBot="1">
      <c r="A58" s="21" t="s">
        <v>90</v>
      </c>
      <c r="B58" s="21" t="s">
        <v>90</v>
      </c>
      <c r="C58" s="21">
        <v>30555</v>
      </c>
      <c r="D58" s="21" t="s">
        <v>28</v>
      </c>
      <c r="E58" s="21">
        <v>1</v>
      </c>
    </row>
    <row r="59" spans="1:5" s="22" customFormat="1" ht="15.75" outlineLevel="2" thickBot="1">
      <c r="A59" s="21" t="s">
        <v>86</v>
      </c>
      <c r="B59" s="21" t="s">
        <v>86</v>
      </c>
      <c r="C59" s="21">
        <v>1628.76</v>
      </c>
      <c r="D59" s="21" t="s">
        <v>6</v>
      </c>
      <c r="E59" s="21">
        <v>42</v>
      </c>
    </row>
    <row r="60" spans="1:5" s="22" customFormat="1" ht="15.75" outlineLevel="2" thickBot="1">
      <c r="A60" s="21" t="s">
        <v>56</v>
      </c>
      <c r="B60" s="21" t="s">
        <v>56</v>
      </c>
      <c r="C60" s="21">
        <v>3511.82</v>
      </c>
      <c r="D60" s="21" t="s">
        <v>57</v>
      </c>
      <c r="E60" s="21">
        <v>13</v>
      </c>
    </row>
    <row r="61" spans="1:5" s="22" customFormat="1" ht="15.75" outlineLevel="2" thickBot="1">
      <c r="A61" s="21" t="s">
        <v>83</v>
      </c>
      <c r="B61" s="21" t="s">
        <v>83</v>
      </c>
      <c r="C61" s="21">
        <v>154.88</v>
      </c>
      <c r="D61" s="21" t="s">
        <v>5</v>
      </c>
      <c r="E61" s="21">
        <v>1</v>
      </c>
    </row>
    <row r="62" spans="1:5" s="22" customFormat="1" ht="15.75" outlineLevel="2" thickBot="1">
      <c r="A62" s="21" t="s">
        <v>81</v>
      </c>
      <c r="B62" s="21" t="s">
        <v>81</v>
      </c>
      <c r="C62" s="21">
        <v>932.54</v>
      </c>
      <c r="D62" s="21" t="s">
        <v>80</v>
      </c>
      <c r="E62" s="21">
        <v>1</v>
      </c>
    </row>
    <row r="63" spans="1:5" s="22" customFormat="1" ht="15.75" outlineLevel="2" thickBot="1">
      <c r="A63" s="21" t="s">
        <v>30</v>
      </c>
      <c r="B63" s="21" t="s">
        <v>30</v>
      </c>
      <c r="C63" s="21">
        <v>14756.34</v>
      </c>
      <c r="D63" s="21" t="s">
        <v>6</v>
      </c>
      <c r="E63" s="21">
        <v>74</v>
      </c>
    </row>
    <row r="64" spans="1:5" s="22" customFormat="1" ht="15.75" outlineLevel="2" thickBot="1">
      <c r="A64" s="21" t="s">
        <v>77</v>
      </c>
      <c r="B64" s="21" t="s">
        <v>77</v>
      </c>
      <c r="C64" s="21">
        <v>432.54</v>
      </c>
      <c r="D64" s="21" t="s">
        <v>42</v>
      </c>
      <c r="E64" s="21">
        <v>1</v>
      </c>
    </row>
    <row r="65" spans="1:5" s="22" customFormat="1" ht="15.75" outlineLevel="2" thickBot="1">
      <c r="A65" s="21" t="s">
        <v>73</v>
      </c>
      <c r="B65" s="21" t="s">
        <v>73</v>
      </c>
      <c r="C65" s="21">
        <v>621.53</v>
      </c>
      <c r="D65" s="21" t="s">
        <v>28</v>
      </c>
      <c r="E65" s="21">
        <v>1</v>
      </c>
    </row>
    <row r="66" spans="1:5" s="22" customFormat="1" ht="15.75" outlineLevel="2" thickBot="1">
      <c r="A66" s="21" t="s">
        <v>58</v>
      </c>
      <c r="B66" s="21" t="s">
        <v>58</v>
      </c>
      <c r="C66" s="21">
        <v>1637.28</v>
      </c>
      <c r="D66" s="21" t="s">
        <v>6</v>
      </c>
      <c r="E66" s="21">
        <v>2</v>
      </c>
    </row>
    <row r="67" spans="1:5" s="22" customFormat="1" ht="15.75" outlineLevel="2" thickBot="1">
      <c r="A67" s="21" t="s">
        <v>59</v>
      </c>
      <c r="B67" s="21" t="s">
        <v>59</v>
      </c>
      <c r="C67" s="21">
        <v>126.85</v>
      </c>
      <c r="D67" s="21" t="s">
        <v>5</v>
      </c>
      <c r="E67" s="21">
        <v>1</v>
      </c>
    </row>
    <row r="68" spans="1:5" s="22" customFormat="1" ht="15.75" outlineLevel="2" thickBot="1">
      <c r="A68" s="21" t="s">
        <v>69</v>
      </c>
      <c r="B68" s="21" t="s">
        <v>69</v>
      </c>
      <c r="C68" s="21">
        <v>1849.67</v>
      </c>
      <c r="D68" s="21" t="s">
        <v>6</v>
      </c>
      <c r="E68" s="21">
        <v>2.6</v>
      </c>
    </row>
    <row r="69" spans="1:5" s="22" customFormat="1" ht="15.75" outlineLevel="2" thickBot="1">
      <c r="A69" s="21" t="s">
        <v>67</v>
      </c>
      <c r="B69" s="21" t="s">
        <v>67</v>
      </c>
      <c r="C69" s="21">
        <v>16034</v>
      </c>
      <c r="D69" s="21" t="s">
        <v>66</v>
      </c>
      <c r="E69" s="21">
        <v>1</v>
      </c>
    </row>
    <row r="70" spans="1:5" s="31" customFormat="1" ht="28.5" outlineLevel="2">
      <c r="A70" s="9" t="s">
        <v>36</v>
      </c>
      <c r="B70" s="28" t="e">
        <f>#REF!+#REF!</f>
        <v>#REF!</v>
      </c>
      <c r="C70" s="29">
        <v>0</v>
      </c>
      <c r="D70" s="30"/>
      <c r="E70" s="30"/>
    </row>
    <row r="71" spans="1:5" s="31" customFormat="1" ht="28.5" outlineLevel="2">
      <c r="A71" s="9" t="s">
        <v>37</v>
      </c>
      <c r="B71" s="28" t="e">
        <f>SUM(#REF!)</f>
        <v>#REF!</v>
      </c>
      <c r="C71" s="29">
        <v>0</v>
      </c>
      <c r="D71" s="30"/>
      <c r="E71" s="30"/>
    </row>
    <row r="72" spans="1:5" s="31" customFormat="1" ht="28.5" outlineLevel="2">
      <c r="A72" s="9" t="s">
        <v>38</v>
      </c>
      <c r="B72" s="28" t="e">
        <f>#REF!</f>
        <v>#REF!</v>
      </c>
      <c r="C72" s="29">
        <v>0</v>
      </c>
      <c r="D72" s="30"/>
      <c r="E72" s="30"/>
    </row>
    <row r="73" spans="1:5" s="31" customFormat="1" ht="29.25" outlineLevel="2" thickBot="1">
      <c r="A73" s="9" t="s">
        <v>39</v>
      </c>
      <c r="B73" s="28" t="e">
        <f>B74+#REF!</f>
        <v>#VALUE!</v>
      </c>
      <c r="C73" s="29">
        <f>C74</f>
        <v>625.55999999999995</v>
      </c>
      <c r="D73" s="30"/>
      <c r="E73" s="30"/>
    </row>
    <row r="74" spans="1:5" s="22" customFormat="1" ht="15.75" outlineLevel="2" thickBot="1">
      <c r="A74" s="21" t="s">
        <v>43</v>
      </c>
      <c r="B74" s="21" t="s">
        <v>43</v>
      </c>
      <c r="C74" s="21">
        <v>625.55999999999995</v>
      </c>
      <c r="D74" s="21" t="s">
        <v>6</v>
      </c>
      <c r="E74" s="21">
        <v>2</v>
      </c>
    </row>
    <row r="75" spans="1:5" s="31" customFormat="1" ht="29.25" outlineLevel="2" thickBot="1">
      <c r="A75" s="9" t="s">
        <v>40</v>
      </c>
      <c r="B75" s="28" t="str">
        <f>B76</f>
        <v>ТО газового оборудования к=0,6;0,8;0,85;0,9;1( 1,2</v>
      </c>
      <c r="C75" s="29">
        <f>C76+C77</f>
        <v>8837.0400000000009</v>
      </c>
      <c r="D75" s="30"/>
      <c r="E75" s="30"/>
    </row>
    <row r="76" spans="1:5" s="22" customFormat="1" ht="15.75" outlineLevel="2" thickBot="1">
      <c r="A76" s="21" t="s">
        <v>130</v>
      </c>
      <c r="B76" s="21" t="s">
        <v>129</v>
      </c>
      <c r="C76" s="21">
        <v>4197.59</v>
      </c>
      <c r="D76" s="21" t="s">
        <v>4</v>
      </c>
      <c r="E76" s="21">
        <v>22092.6</v>
      </c>
    </row>
    <row r="77" spans="1:5" s="22" customFormat="1" ht="15.75" outlineLevel="2" thickBot="1">
      <c r="A77" s="21" t="s">
        <v>127</v>
      </c>
      <c r="B77" s="21" t="s">
        <v>126</v>
      </c>
      <c r="C77" s="21">
        <v>4639.45</v>
      </c>
      <c r="D77" s="21" t="s">
        <v>4</v>
      </c>
      <c r="E77" s="21">
        <v>22092.6</v>
      </c>
    </row>
    <row r="78" spans="1:5" s="31" customFormat="1" ht="29.25" outlineLevel="2" thickBot="1">
      <c r="A78" s="9" t="s">
        <v>24</v>
      </c>
      <c r="B78" s="28" t="e">
        <f>B80+#REF!</f>
        <v>#VALUE!</v>
      </c>
      <c r="C78" s="29">
        <f>C79+C80</f>
        <v>25472.769999999997</v>
      </c>
      <c r="D78" s="30"/>
      <c r="E78" s="30"/>
    </row>
    <row r="79" spans="1:5" s="22" customFormat="1" ht="15.75" outlineLevel="2" thickBot="1">
      <c r="A79" s="21" t="s">
        <v>134</v>
      </c>
      <c r="B79" s="21" t="s">
        <v>134</v>
      </c>
      <c r="C79" s="21">
        <v>10449.799999999999</v>
      </c>
      <c r="D79" s="21" t="s">
        <v>4</v>
      </c>
      <c r="E79" s="21">
        <v>22092.6</v>
      </c>
    </row>
    <row r="80" spans="1:5" s="22" customFormat="1" ht="15.75" outlineLevel="2" thickBot="1">
      <c r="A80" s="21" t="s">
        <v>132</v>
      </c>
      <c r="B80" s="21" t="s">
        <v>132</v>
      </c>
      <c r="C80" s="21">
        <v>15022.97</v>
      </c>
      <c r="D80" s="21" t="s">
        <v>4</v>
      </c>
      <c r="E80" s="21">
        <v>22092.6</v>
      </c>
    </row>
    <row r="81" spans="1:5" s="31" customFormat="1" ht="43.5" outlineLevel="2" thickBot="1">
      <c r="A81" s="9" t="s">
        <v>25</v>
      </c>
      <c r="B81" s="28" t="e">
        <f>#REF!</f>
        <v>#REF!</v>
      </c>
      <c r="C81" s="29">
        <f>C82+C83</f>
        <v>3101.76</v>
      </c>
      <c r="D81" s="30"/>
      <c r="E81" s="30"/>
    </row>
    <row r="82" spans="1:5" s="22" customFormat="1" ht="15.75" outlineLevel="2" thickBot="1">
      <c r="A82" s="21" t="s">
        <v>21</v>
      </c>
      <c r="B82" s="21" t="s">
        <v>21</v>
      </c>
      <c r="C82" s="21">
        <v>864</v>
      </c>
      <c r="D82" s="21" t="s">
        <v>4</v>
      </c>
      <c r="E82" s="21">
        <v>600</v>
      </c>
    </row>
    <row r="83" spans="1:5" s="22" customFormat="1" ht="15.75" outlineLevel="2" thickBot="1">
      <c r="A83" s="21" t="s">
        <v>21</v>
      </c>
      <c r="B83" s="21" t="s">
        <v>21</v>
      </c>
      <c r="C83" s="21">
        <v>2237.7600000000002</v>
      </c>
      <c r="D83" s="21" t="s">
        <v>4</v>
      </c>
      <c r="E83" s="21">
        <v>1554</v>
      </c>
    </row>
    <row r="84" spans="1:5" s="31" customFormat="1" ht="57.75" outlineLevel="2" thickBot="1">
      <c r="A84" s="9" t="s">
        <v>26</v>
      </c>
      <c r="B84" s="28" t="e">
        <f>SUM(#REF!)</f>
        <v>#REF!</v>
      </c>
      <c r="C84" s="29">
        <f>SUM(C85:C89)</f>
        <v>113852.03</v>
      </c>
      <c r="D84" s="30"/>
      <c r="E84" s="30"/>
    </row>
    <row r="85" spans="1:5" s="22" customFormat="1" ht="15.75" outlineLevel="2" thickBot="1">
      <c r="A85" s="21" t="s">
        <v>156</v>
      </c>
      <c r="B85" s="21" t="s">
        <v>155</v>
      </c>
      <c r="C85" s="21">
        <v>375.57</v>
      </c>
      <c r="D85" s="21" t="s">
        <v>4</v>
      </c>
      <c r="E85" s="21">
        <v>22092.6</v>
      </c>
    </row>
    <row r="86" spans="1:5" s="22" customFormat="1" ht="15.75" outlineLevel="2" thickBot="1">
      <c r="A86" s="21" t="s">
        <v>153</v>
      </c>
      <c r="B86" s="21" t="s">
        <v>152</v>
      </c>
      <c r="C86" s="21">
        <v>375.57</v>
      </c>
      <c r="D86" s="21" t="s">
        <v>4</v>
      </c>
      <c r="E86" s="21">
        <v>22092.6</v>
      </c>
    </row>
    <row r="87" spans="1:5" s="22" customFormat="1" ht="15.75" outlineLevel="2" thickBot="1">
      <c r="A87" s="21" t="s">
        <v>51</v>
      </c>
      <c r="B87" s="21" t="s">
        <v>51</v>
      </c>
      <c r="C87" s="21">
        <v>2000</v>
      </c>
      <c r="D87" s="21" t="s">
        <v>5</v>
      </c>
      <c r="E87" s="21">
        <v>50</v>
      </c>
    </row>
    <row r="88" spans="1:5" s="22" customFormat="1" ht="15.75" outlineLevel="2" thickBot="1">
      <c r="A88" s="21" t="s">
        <v>120</v>
      </c>
      <c r="B88" s="21" t="s">
        <v>119</v>
      </c>
      <c r="C88" s="21">
        <v>62301.120000000003</v>
      </c>
      <c r="D88" s="21" t="s">
        <v>4</v>
      </c>
      <c r="E88" s="21">
        <v>22092.6</v>
      </c>
    </row>
    <row r="89" spans="1:5" s="22" customFormat="1" ht="15.75" outlineLevel="2" thickBot="1">
      <c r="A89" s="21" t="s">
        <v>117</v>
      </c>
      <c r="B89" s="21" t="s">
        <v>117</v>
      </c>
      <c r="C89" s="21">
        <v>48799.77</v>
      </c>
      <c r="D89" s="21" t="s">
        <v>4</v>
      </c>
      <c r="E89" s="21">
        <v>19598.3</v>
      </c>
    </row>
    <row r="90" spans="1:5">
      <c r="A90" s="32" t="s">
        <v>63</v>
      </c>
      <c r="B90" s="33"/>
      <c r="C90" s="34">
        <f>C91+C92</f>
        <v>56384.12</v>
      </c>
      <c r="D90" s="34"/>
      <c r="E90" s="34"/>
    </row>
    <row r="91" spans="1:5" s="31" customFormat="1" ht="45" outlineLevel="2">
      <c r="A91" s="35" t="s">
        <v>9</v>
      </c>
      <c r="B91" s="36">
        <f>C91/1.18</f>
        <v>4525.4237288135591</v>
      </c>
      <c r="C91" s="37">
        <f>E91*5*12</f>
        <v>5340</v>
      </c>
      <c r="D91" s="24" t="s">
        <v>7</v>
      </c>
      <c r="E91" s="37">
        <v>89</v>
      </c>
    </row>
    <row r="92" spans="1:5" s="31" customFormat="1" outlineLevel="2">
      <c r="A92" s="22" t="s">
        <v>62</v>
      </c>
      <c r="B92" s="36"/>
      <c r="C92" s="37">
        <v>51044.12</v>
      </c>
      <c r="D92" s="24"/>
      <c r="E92" s="37"/>
    </row>
    <row r="93" spans="1:5" s="31" customFormat="1" outlineLevel="2">
      <c r="A93" s="38" t="s">
        <v>184</v>
      </c>
      <c r="B93" s="39" t="e">
        <f>B19+B22+B25+#REF!+B46+B70+B71+B72+B73+B75+B78+B81+B84+#REF!</f>
        <v>#REF!</v>
      </c>
      <c r="C93" s="29">
        <f>C19++C22+C25+C28+C35+C46+C70+C71+C73+C75+C78+C81+C84</f>
        <v>601443.18000000005</v>
      </c>
      <c r="D93" s="30"/>
      <c r="E93" s="30"/>
    </row>
    <row r="94" spans="1:5" s="31" customFormat="1" outlineLevel="2">
      <c r="A94" s="38" t="s">
        <v>185</v>
      </c>
      <c r="B94" s="40"/>
      <c r="C94" s="29">
        <f>C93*1.18+C90</f>
        <v>766087.07240000006</v>
      </c>
      <c r="D94" s="30"/>
      <c r="E94" s="30"/>
    </row>
    <row r="95" spans="1:5" s="31" customFormat="1" outlineLevel="2">
      <c r="A95" s="38" t="s">
        <v>186</v>
      </c>
      <c r="B95" s="40"/>
      <c r="C95" s="29">
        <f>C4+C6+C9-C94</f>
        <v>355597.90759999992</v>
      </c>
      <c r="D95" s="30"/>
      <c r="E95" s="30"/>
    </row>
    <row r="96" spans="1:5" s="31" customFormat="1" ht="28.5" outlineLevel="2">
      <c r="A96" s="9" t="s">
        <v>188</v>
      </c>
      <c r="B96" s="28"/>
      <c r="C96" s="29">
        <f>C95+C8</f>
        <v>344582.71759999997</v>
      </c>
      <c r="D96" s="30"/>
      <c r="E96" s="30"/>
    </row>
    <row r="97" spans="1:6" s="31" customFormat="1" outlineLevel="2">
      <c r="A97" s="41"/>
      <c r="B97" s="42"/>
      <c r="C97" s="43"/>
      <c r="D97" s="43"/>
      <c r="E97" s="43"/>
    </row>
    <row r="98" spans="1:6" s="31" customFormat="1" outlineLevel="2">
      <c r="A98" s="41"/>
      <c r="B98" s="42"/>
      <c r="C98" s="43"/>
      <c r="D98" s="43"/>
      <c r="E98" s="43"/>
    </row>
    <row r="99" spans="1:6">
      <c r="A99" s="44"/>
      <c r="B99" s="45"/>
      <c r="C99" s="46"/>
      <c r="D99" s="47"/>
      <c r="E99" s="47"/>
    </row>
    <row r="100" spans="1:6">
      <c r="A100" s="48"/>
      <c r="B100" s="49"/>
      <c r="C100" s="50"/>
      <c r="D100" s="50"/>
      <c r="E100" s="50"/>
    </row>
    <row r="101" spans="1:6" s="31" customFormat="1" outlineLevel="2">
      <c r="A101" s="41"/>
      <c r="B101" s="42"/>
      <c r="C101" s="43"/>
      <c r="D101" s="43"/>
      <c r="E101" s="43"/>
    </row>
    <row r="102" spans="1:6">
      <c r="A102" s="44"/>
      <c r="B102" s="51"/>
      <c r="C102" s="46"/>
      <c r="D102" s="47"/>
      <c r="E102" s="47"/>
      <c r="F102" s="20"/>
    </row>
    <row r="103" spans="1:6" ht="16.5" customHeight="1">
      <c r="A103" s="44"/>
      <c r="B103" s="52"/>
      <c r="C103" s="46"/>
      <c r="D103" s="47"/>
      <c r="E103" s="47"/>
    </row>
    <row r="104" spans="1:6">
      <c r="A104" s="44"/>
      <c r="B104" s="52"/>
      <c r="C104" s="46"/>
      <c r="D104" s="47"/>
      <c r="E104" s="47"/>
    </row>
    <row r="105" spans="1:6">
      <c r="A105" s="44"/>
      <c r="B105" s="52"/>
      <c r="C105" s="46"/>
      <c r="D105" s="46"/>
      <c r="E105" s="47"/>
    </row>
  </sheetData>
  <mergeCells count="4">
    <mergeCell ref="A1:E1"/>
    <mergeCell ref="A18:E18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96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9"/>
  <sheetViews>
    <sheetView topLeftCell="A100" workbookViewId="0">
      <selection activeCell="A63" activeCellId="4" sqref="A23:XFD23 A25:XFD25 A35:XFD35 A61:XFD61 A63:XFD63"/>
    </sheetView>
  </sheetViews>
  <sheetFormatPr defaultRowHeight="15" outlineLevelRow="2"/>
  <cols>
    <col min="1" max="1" width="0.140625" style="1" customWidth="1"/>
    <col min="2" max="2" width="50.7109375" style="1" customWidth="1"/>
    <col min="3" max="3" width="12.7109375" style="1" customWidth="1"/>
    <col min="4" max="4" width="20.7109375" style="1" customWidth="1"/>
    <col min="5" max="5" width="12.7109375" style="1" customWidth="1"/>
    <col min="6" max="16384" width="9.140625" style="1"/>
  </cols>
  <sheetData>
    <row r="2" spans="1:5">
      <c r="A2" s="1" t="s">
        <v>177</v>
      </c>
    </row>
    <row r="3" spans="1:5">
      <c r="A3" s="1" t="s">
        <v>176</v>
      </c>
    </row>
    <row r="4" spans="1:5" ht="15.75" thickBot="1"/>
    <row r="5" spans="1:5" ht="15.75" thickBot="1">
      <c r="A5" s="5"/>
      <c r="B5" s="5" t="s">
        <v>175</v>
      </c>
      <c r="C5" s="5" t="s">
        <v>174</v>
      </c>
      <c r="D5" s="5" t="s">
        <v>173</v>
      </c>
      <c r="E5" s="5" t="s">
        <v>172</v>
      </c>
    </row>
    <row r="6" spans="1:5" s="7" customFormat="1" ht="15.75" outlineLevel="2" thickBot="1">
      <c r="A6" s="6" t="s">
        <v>171</v>
      </c>
      <c r="B6" s="6" t="s">
        <v>171</v>
      </c>
      <c r="C6" s="6">
        <v>44600.2</v>
      </c>
      <c r="D6" s="6" t="s">
        <v>14</v>
      </c>
      <c r="E6" s="6">
        <v>829</v>
      </c>
    </row>
    <row r="7" spans="1:5" ht="15.75" outlineLevel="1" thickBot="1">
      <c r="A7" s="4" t="s">
        <v>170</v>
      </c>
      <c r="B7" s="2"/>
      <c r="C7" s="2">
        <f>SUBTOTAL(9,C6:C6)</f>
        <v>44600.2</v>
      </c>
      <c r="D7" s="2"/>
      <c r="E7" s="2">
        <f>SUBTOTAL(9,E6:E6)</f>
        <v>829</v>
      </c>
    </row>
    <row r="8" spans="1:5" s="7" customFormat="1" ht="15.75" outlineLevel="2" thickBot="1">
      <c r="A8" s="6" t="s">
        <v>169</v>
      </c>
      <c r="B8" s="6" t="s">
        <v>169</v>
      </c>
      <c r="C8" s="6">
        <v>44008.4</v>
      </c>
      <c r="D8" s="6" t="s">
        <v>14</v>
      </c>
      <c r="E8" s="6">
        <v>818</v>
      </c>
    </row>
    <row r="9" spans="1:5" ht="15.75" outlineLevel="1" thickBot="1">
      <c r="A9" s="3" t="s">
        <v>168</v>
      </c>
      <c r="B9" s="2"/>
      <c r="C9" s="2">
        <f>SUBTOTAL(9,C8:C8)</f>
        <v>44008.4</v>
      </c>
      <c r="D9" s="2"/>
      <c r="E9" s="2">
        <f>SUBTOTAL(9,E8:E8)</f>
        <v>818</v>
      </c>
    </row>
    <row r="10" spans="1:5" s="7" customFormat="1" ht="15.75" outlineLevel="2" thickBot="1">
      <c r="A10" s="6" t="s">
        <v>60</v>
      </c>
      <c r="B10" s="6" t="s">
        <v>60</v>
      </c>
      <c r="C10" s="6">
        <v>484.53</v>
      </c>
      <c r="D10" s="6" t="s">
        <v>61</v>
      </c>
      <c r="E10" s="6">
        <v>1</v>
      </c>
    </row>
    <row r="11" spans="1:5" ht="15.75" outlineLevel="1" thickBot="1">
      <c r="A11" s="3" t="s">
        <v>167</v>
      </c>
      <c r="B11" s="2"/>
      <c r="C11" s="2">
        <f>SUBTOTAL(9,C10:C10)</f>
        <v>484.53</v>
      </c>
      <c r="D11" s="2"/>
      <c r="E11" s="2">
        <f>SUBTOTAL(9,E10:E10)</f>
        <v>1</v>
      </c>
    </row>
    <row r="12" spans="1:5" s="7" customFormat="1" ht="15.75" outlineLevel="2" thickBot="1">
      <c r="A12" s="6" t="s">
        <v>166</v>
      </c>
      <c r="B12" s="6" t="s">
        <v>166</v>
      </c>
      <c r="C12" s="6">
        <v>1767.4</v>
      </c>
      <c r="D12" s="6" t="s">
        <v>4</v>
      </c>
      <c r="E12" s="6">
        <v>22092.6</v>
      </c>
    </row>
    <row r="13" spans="1:5" ht="15.75" outlineLevel="1" thickBot="1">
      <c r="A13" s="3" t="s">
        <v>165</v>
      </c>
      <c r="B13" s="2"/>
      <c r="C13" s="2">
        <f>SUBTOTAL(9,C12:C12)</f>
        <v>1767.4</v>
      </c>
      <c r="D13" s="2"/>
      <c r="E13" s="2">
        <f>SUBTOTAL(9,E12:E12)</f>
        <v>22092.6</v>
      </c>
    </row>
    <row r="14" spans="1:5" s="7" customFormat="1" ht="15.75" outlineLevel="2" thickBot="1">
      <c r="A14" s="6" t="s">
        <v>164</v>
      </c>
      <c r="B14" s="6" t="s">
        <v>163</v>
      </c>
      <c r="C14" s="6">
        <v>1988.33</v>
      </c>
      <c r="D14" s="6" t="s">
        <v>4</v>
      </c>
      <c r="E14" s="6">
        <v>22092.6</v>
      </c>
    </row>
    <row r="15" spans="1:5" ht="15.75" outlineLevel="1" thickBot="1">
      <c r="A15" s="3" t="s">
        <v>162</v>
      </c>
      <c r="B15" s="2"/>
      <c r="C15" s="2">
        <f>SUBTOTAL(9,C14:C14)</f>
        <v>1988.33</v>
      </c>
      <c r="D15" s="2"/>
      <c r="E15" s="2">
        <f>SUBTOTAL(9,E14:E14)</f>
        <v>22092.6</v>
      </c>
    </row>
    <row r="16" spans="1:5" s="7" customFormat="1" ht="15.75" outlineLevel="2" thickBot="1">
      <c r="A16" s="6" t="s">
        <v>21</v>
      </c>
      <c r="B16" s="6" t="s">
        <v>21</v>
      </c>
      <c r="C16" s="6">
        <v>864</v>
      </c>
      <c r="D16" s="6" t="s">
        <v>4</v>
      </c>
      <c r="E16" s="6">
        <v>600</v>
      </c>
    </row>
    <row r="17" spans="1:5" s="7" customFormat="1" ht="15.75" outlineLevel="2" thickBot="1">
      <c r="A17" s="6" t="s">
        <v>21</v>
      </c>
      <c r="B17" s="6" t="s">
        <v>21</v>
      </c>
      <c r="C17" s="6">
        <v>2237.7600000000002</v>
      </c>
      <c r="D17" s="6" t="s">
        <v>4</v>
      </c>
      <c r="E17" s="6">
        <v>1554</v>
      </c>
    </row>
    <row r="18" spans="1:5" ht="15.75" outlineLevel="1" thickBot="1">
      <c r="A18" s="3" t="s">
        <v>161</v>
      </c>
      <c r="B18" s="2"/>
      <c r="C18" s="2">
        <f>SUBTOTAL(9,C16:C17)</f>
        <v>3101.76</v>
      </c>
      <c r="D18" s="2"/>
      <c r="E18" s="2">
        <f>SUBTOTAL(9,E16:E17)</f>
        <v>2154</v>
      </c>
    </row>
    <row r="19" spans="1:5" s="7" customFormat="1" ht="15.75" outlineLevel="2" thickBot="1">
      <c r="A19" s="6" t="s">
        <v>27</v>
      </c>
      <c r="B19" s="6" t="s">
        <v>27</v>
      </c>
      <c r="C19" s="6">
        <v>7284.24</v>
      </c>
      <c r="D19" s="6" t="s">
        <v>28</v>
      </c>
      <c r="E19" s="6">
        <v>9</v>
      </c>
    </row>
    <row r="20" spans="1:5" ht="15.75" outlineLevel="1" thickBot="1">
      <c r="A20" s="3" t="s">
        <v>160</v>
      </c>
      <c r="B20" s="2"/>
      <c r="C20" s="2">
        <f>SUBTOTAL(9,C19:C19)</f>
        <v>7284.24</v>
      </c>
      <c r="D20" s="2"/>
      <c r="E20" s="2">
        <f>SUBTOTAL(9,E19:E19)</f>
        <v>9</v>
      </c>
    </row>
    <row r="21" spans="1:5" s="7" customFormat="1" ht="15.75" outlineLevel="2" thickBot="1">
      <c r="A21" s="6" t="s">
        <v>159</v>
      </c>
      <c r="B21" s="6" t="s">
        <v>158</v>
      </c>
      <c r="C21" s="6">
        <v>3018.4</v>
      </c>
      <c r="D21" s="6"/>
      <c r="E21" s="6">
        <v>14</v>
      </c>
    </row>
    <row r="22" spans="1:5" ht="15.75" outlineLevel="1" thickBot="1">
      <c r="A22" s="3" t="s">
        <v>157</v>
      </c>
      <c r="B22" s="2"/>
      <c r="C22" s="2">
        <f>SUBTOTAL(9,C21:C21)</f>
        <v>3018.4</v>
      </c>
      <c r="D22" s="2"/>
      <c r="E22" s="2">
        <f>SUBTOTAL(9,E21:E21)</f>
        <v>14</v>
      </c>
    </row>
    <row r="23" spans="1:5" s="7" customFormat="1" ht="15.75" outlineLevel="2" thickBot="1">
      <c r="A23" s="6" t="s">
        <v>156</v>
      </c>
      <c r="B23" s="6" t="s">
        <v>155</v>
      </c>
      <c r="C23" s="6">
        <v>375.57</v>
      </c>
      <c r="D23" s="6" t="s">
        <v>4</v>
      </c>
      <c r="E23" s="6">
        <v>22092.6</v>
      </c>
    </row>
    <row r="24" spans="1:5" ht="15.75" outlineLevel="1" thickBot="1">
      <c r="A24" s="3" t="s">
        <v>154</v>
      </c>
      <c r="B24" s="2"/>
      <c r="C24" s="2">
        <f>SUBTOTAL(9,C23:C23)</f>
        <v>375.57</v>
      </c>
      <c r="D24" s="2"/>
      <c r="E24" s="2">
        <f>SUBTOTAL(9,E23:E23)</f>
        <v>22092.6</v>
      </c>
    </row>
    <row r="25" spans="1:5" s="7" customFormat="1" ht="15.75" outlineLevel="2" thickBot="1">
      <c r="A25" s="6" t="s">
        <v>153</v>
      </c>
      <c r="B25" s="6" t="s">
        <v>152</v>
      </c>
      <c r="C25" s="6">
        <v>375.57</v>
      </c>
      <c r="D25" s="6" t="s">
        <v>4</v>
      </c>
      <c r="E25" s="6">
        <v>22092.6</v>
      </c>
    </row>
    <row r="26" spans="1:5" ht="15.75" outlineLevel="1" thickBot="1">
      <c r="A26" s="3" t="s">
        <v>151</v>
      </c>
      <c r="B26" s="2"/>
      <c r="C26" s="2">
        <f>SUBTOTAL(9,C25:C25)</f>
        <v>375.57</v>
      </c>
      <c r="D26" s="2"/>
      <c r="E26" s="2">
        <f>SUBTOTAL(9,E25:E25)</f>
        <v>22092.6</v>
      </c>
    </row>
    <row r="27" spans="1:5" s="7" customFormat="1" ht="15.75" outlineLevel="2" thickBot="1">
      <c r="A27" s="6" t="s">
        <v>150</v>
      </c>
      <c r="B27" s="6" t="s">
        <v>150</v>
      </c>
      <c r="C27" s="6">
        <v>5894.7</v>
      </c>
      <c r="D27" s="6" t="s">
        <v>6</v>
      </c>
      <c r="E27" s="6">
        <v>21</v>
      </c>
    </row>
    <row r="28" spans="1:5" ht="15.75" outlineLevel="1" thickBot="1">
      <c r="A28" s="3" t="s">
        <v>149</v>
      </c>
      <c r="B28" s="2"/>
      <c r="C28" s="2">
        <f>SUBTOTAL(9,C27:C27)</f>
        <v>5894.7</v>
      </c>
      <c r="D28" s="2"/>
      <c r="E28" s="2">
        <f>SUBTOTAL(9,E27:E27)</f>
        <v>21</v>
      </c>
    </row>
    <row r="29" spans="1:5" s="7" customFormat="1" ht="15.75" outlineLevel="2" thickBot="1">
      <c r="A29" s="6" t="s">
        <v>31</v>
      </c>
      <c r="B29" s="6" t="s">
        <v>31</v>
      </c>
      <c r="C29" s="6">
        <v>299.72000000000003</v>
      </c>
      <c r="D29" s="6" t="s">
        <v>32</v>
      </c>
      <c r="E29" s="6">
        <v>2</v>
      </c>
    </row>
    <row r="30" spans="1:5" ht="15.75" outlineLevel="1" thickBot="1">
      <c r="A30" s="3" t="s">
        <v>148</v>
      </c>
      <c r="B30" s="2"/>
      <c r="C30" s="2">
        <f>SUBTOTAL(9,C29:C29)</f>
        <v>299.72000000000003</v>
      </c>
      <c r="D30" s="2"/>
      <c r="E30" s="2">
        <f>SUBTOTAL(9,E29:E29)</f>
        <v>2</v>
      </c>
    </row>
    <row r="31" spans="1:5" s="7" customFormat="1" ht="15.75" outlineLevel="2" thickBot="1">
      <c r="A31" s="6" t="s">
        <v>33</v>
      </c>
      <c r="B31" s="6" t="s">
        <v>33</v>
      </c>
      <c r="C31" s="6">
        <v>289.19</v>
      </c>
      <c r="D31" s="6" t="s">
        <v>5</v>
      </c>
      <c r="E31" s="6">
        <v>1</v>
      </c>
    </row>
    <row r="32" spans="1:5" ht="15.75" outlineLevel="1" thickBot="1">
      <c r="A32" s="3" t="s">
        <v>147</v>
      </c>
      <c r="B32" s="2"/>
      <c r="C32" s="2">
        <f>SUBTOTAL(9,C31:C31)</f>
        <v>289.19</v>
      </c>
      <c r="D32" s="2"/>
      <c r="E32" s="2">
        <f>SUBTOTAL(9,E31:E31)</f>
        <v>1</v>
      </c>
    </row>
    <row r="33" spans="1:5" s="7" customFormat="1" ht="15.75" outlineLevel="2" thickBot="1">
      <c r="A33" s="6" t="s">
        <v>43</v>
      </c>
      <c r="B33" s="6" t="s">
        <v>43</v>
      </c>
      <c r="C33" s="6">
        <v>625.55999999999995</v>
      </c>
      <c r="D33" s="6" t="s">
        <v>6</v>
      </c>
      <c r="E33" s="6">
        <v>2</v>
      </c>
    </row>
    <row r="34" spans="1:5" ht="15.75" outlineLevel="1" thickBot="1">
      <c r="A34" s="3" t="s">
        <v>146</v>
      </c>
      <c r="B34" s="2"/>
      <c r="C34" s="2">
        <f>SUBTOTAL(9,C33:C33)</f>
        <v>625.55999999999995</v>
      </c>
      <c r="D34" s="2"/>
      <c r="E34" s="2">
        <f>SUBTOTAL(9,E33:E33)</f>
        <v>2</v>
      </c>
    </row>
    <row r="35" spans="1:5" s="7" customFormat="1" ht="15.75" outlineLevel="2" thickBot="1">
      <c r="A35" s="6" t="s">
        <v>51</v>
      </c>
      <c r="B35" s="6" t="s">
        <v>51</v>
      </c>
      <c r="C35" s="6">
        <v>2000</v>
      </c>
      <c r="D35" s="6" t="s">
        <v>5</v>
      </c>
      <c r="E35" s="6">
        <v>50</v>
      </c>
    </row>
    <row r="36" spans="1:5" ht="15.75" outlineLevel="1" thickBot="1">
      <c r="A36" s="3" t="s">
        <v>145</v>
      </c>
      <c r="B36" s="2"/>
      <c r="C36" s="2">
        <f>SUBTOTAL(9,C35:C35)</f>
        <v>2000</v>
      </c>
      <c r="D36" s="2"/>
      <c r="E36" s="2">
        <f>SUBTOTAL(9,E35:E35)</f>
        <v>50</v>
      </c>
    </row>
    <row r="37" spans="1:5" s="7" customFormat="1" ht="15.75" outlineLevel="2" thickBot="1">
      <c r="A37" s="6" t="s">
        <v>144</v>
      </c>
      <c r="B37" s="6" t="s">
        <v>144</v>
      </c>
      <c r="C37" s="6">
        <v>383.63</v>
      </c>
      <c r="D37" s="6" t="s">
        <v>5</v>
      </c>
      <c r="E37" s="6">
        <v>1</v>
      </c>
    </row>
    <row r="38" spans="1:5" ht="15.75" outlineLevel="1" thickBot="1">
      <c r="A38" s="3" t="s">
        <v>143</v>
      </c>
      <c r="B38" s="2"/>
      <c r="C38" s="2">
        <f>SUBTOTAL(9,C37:C37)</f>
        <v>383.63</v>
      </c>
      <c r="D38" s="2"/>
      <c r="E38" s="2">
        <f>SUBTOTAL(9,E37:E37)</f>
        <v>1</v>
      </c>
    </row>
    <row r="39" spans="1:5" s="7" customFormat="1" ht="15.75" outlineLevel="2" thickBot="1">
      <c r="A39" s="6" t="s">
        <v>41</v>
      </c>
      <c r="B39" s="6" t="s">
        <v>41</v>
      </c>
      <c r="C39" s="6">
        <v>1267.74</v>
      </c>
      <c r="D39" s="6" t="s">
        <v>5</v>
      </c>
      <c r="E39" s="6">
        <v>1</v>
      </c>
    </row>
    <row r="40" spans="1:5" ht="15.75" outlineLevel="1" thickBot="1">
      <c r="A40" s="3" t="s">
        <v>142</v>
      </c>
      <c r="B40" s="2"/>
      <c r="C40" s="2">
        <f>SUBTOTAL(9,C39:C39)</f>
        <v>1267.74</v>
      </c>
      <c r="D40" s="2"/>
      <c r="E40" s="2">
        <f>SUBTOTAL(9,E39:E39)</f>
        <v>1</v>
      </c>
    </row>
    <row r="41" spans="1:5" s="7" customFormat="1" ht="15.75" outlineLevel="2" thickBot="1">
      <c r="A41" s="6" t="s">
        <v>141</v>
      </c>
      <c r="B41" s="6" t="s">
        <v>141</v>
      </c>
      <c r="C41" s="6">
        <v>171.18</v>
      </c>
      <c r="D41" s="6" t="s">
        <v>4</v>
      </c>
      <c r="E41" s="6">
        <v>1</v>
      </c>
    </row>
    <row r="42" spans="1:5" ht="15.75" outlineLevel="1" thickBot="1">
      <c r="A42" s="3" t="s">
        <v>140</v>
      </c>
      <c r="B42" s="2"/>
      <c r="C42" s="2">
        <f>SUBTOTAL(9,C41:C41)</f>
        <v>171.18</v>
      </c>
      <c r="D42" s="2"/>
      <c r="E42" s="2">
        <f>SUBTOTAL(9,E41:E41)</f>
        <v>1</v>
      </c>
    </row>
    <row r="43" spans="1:5" s="7" customFormat="1" ht="15.75" outlineLevel="2" thickBot="1">
      <c r="A43" s="6" t="s">
        <v>53</v>
      </c>
      <c r="B43" s="6" t="s">
        <v>53</v>
      </c>
      <c r="C43" s="6">
        <v>1265.26</v>
      </c>
      <c r="D43" s="6" t="s">
        <v>5</v>
      </c>
      <c r="E43" s="6">
        <v>1</v>
      </c>
    </row>
    <row r="44" spans="1:5" ht="15.75" outlineLevel="1" thickBot="1">
      <c r="A44" s="3" t="s">
        <v>139</v>
      </c>
      <c r="B44" s="2"/>
      <c r="C44" s="2">
        <f>SUBTOTAL(9,C43:C43)</f>
        <v>1265.26</v>
      </c>
      <c r="D44" s="2"/>
      <c r="E44" s="2">
        <f>SUBTOTAL(9,E43:E43)</f>
        <v>1</v>
      </c>
    </row>
    <row r="45" spans="1:5" s="7" customFormat="1" ht="15.75" outlineLevel="2" thickBot="1">
      <c r="A45" s="6" t="s">
        <v>138</v>
      </c>
      <c r="B45" s="6" t="s">
        <v>138</v>
      </c>
      <c r="C45" s="6">
        <v>7666.98</v>
      </c>
      <c r="D45" s="6" t="s">
        <v>29</v>
      </c>
      <c r="E45" s="6">
        <v>6</v>
      </c>
    </row>
    <row r="46" spans="1:5" ht="15.75" outlineLevel="1" thickBot="1">
      <c r="A46" s="3" t="s">
        <v>137</v>
      </c>
      <c r="B46" s="2"/>
      <c r="C46" s="2">
        <f>SUBTOTAL(9,C45:C45)</f>
        <v>7666.98</v>
      </c>
      <c r="D46" s="2"/>
      <c r="E46" s="2">
        <f>SUBTOTAL(9,E45:E45)</f>
        <v>6</v>
      </c>
    </row>
    <row r="47" spans="1:5" s="7" customFormat="1" ht="15.75" outlineLevel="2" thickBot="1">
      <c r="A47" s="6" t="s">
        <v>136</v>
      </c>
      <c r="B47" s="6" t="s">
        <v>136</v>
      </c>
      <c r="C47" s="6">
        <v>2741.63</v>
      </c>
      <c r="D47" s="6" t="s">
        <v>6</v>
      </c>
      <c r="E47" s="6">
        <v>2.5</v>
      </c>
    </row>
    <row r="48" spans="1:5" ht="15.75" outlineLevel="1" thickBot="1">
      <c r="A48" s="3" t="s">
        <v>135</v>
      </c>
      <c r="B48" s="2"/>
      <c r="C48" s="2">
        <f>SUBTOTAL(9,C47:C47)</f>
        <v>2741.63</v>
      </c>
      <c r="D48" s="2"/>
      <c r="E48" s="2">
        <f>SUBTOTAL(9,E47:E47)</f>
        <v>2.5</v>
      </c>
    </row>
    <row r="49" spans="1:5" s="7" customFormat="1" ht="15.75" outlineLevel="2" thickBot="1">
      <c r="A49" s="6" t="s">
        <v>134</v>
      </c>
      <c r="B49" s="6" t="s">
        <v>134</v>
      </c>
      <c r="C49" s="6">
        <v>10449.799999999999</v>
      </c>
      <c r="D49" s="6" t="s">
        <v>4</v>
      </c>
      <c r="E49" s="6">
        <v>22092.6</v>
      </c>
    </row>
    <row r="50" spans="1:5" ht="15.75" outlineLevel="1" thickBot="1">
      <c r="A50" s="3" t="s">
        <v>133</v>
      </c>
      <c r="B50" s="2"/>
      <c r="C50" s="2">
        <f>SUBTOTAL(9,C49:C49)</f>
        <v>10449.799999999999</v>
      </c>
      <c r="D50" s="2"/>
      <c r="E50" s="2">
        <f>SUBTOTAL(9,E49:E49)</f>
        <v>22092.6</v>
      </c>
    </row>
    <row r="51" spans="1:5" s="7" customFormat="1" ht="15.75" outlineLevel="2" thickBot="1">
      <c r="A51" s="6" t="s">
        <v>132</v>
      </c>
      <c r="B51" s="6" t="s">
        <v>132</v>
      </c>
      <c r="C51" s="6">
        <v>15022.97</v>
      </c>
      <c r="D51" s="6" t="s">
        <v>4</v>
      </c>
      <c r="E51" s="6">
        <v>22092.6</v>
      </c>
    </row>
    <row r="52" spans="1:5" ht="15.75" outlineLevel="1" thickBot="1">
      <c r="A52" s="3" t="s">
        <v>131</v>
      </c>
      <c r="B52" s="2"/>
      <c r="C52" s="2">
        <f>SUBTOTAL(9,C51:C51)</f>
        <v>15022.97</v>
      </c>
      <c r="D52" s="2"/>
      <c r="E52" s="2">
        <f>SUBTOTAL(9,E51:E51)</f>
        <v>22092.6</v>
      </c>
    </row>
    <row r="53" spans="1:5" s="7" customFormat="1" ht="15.75" outlineLevel="2" thickBot="1">
      <c r="A53" s="6" t="s">
        <v>130</v>
      </c>
      <c r="B53" s="6" t="s">
        <v>129</v>
      </c>
      <c r="C53" s="6">
        <v>4197.59</v>
      </c>
      <c r="D53" s="6" t="s">
        <v>4</v>
      </c>
      <c r="E53" s="6">
        <v>22092.6</v>
      </c>
    </row>
    <row r="54" spans="1:5" ht="15.75" outlineLevel="1" thickBot="1">
      <c r="A54" s="3" t="s">
        <v>128</v>
      </c>
      <c r="B54" s="2"/>
      <c r="C54" s="2">
        <f>SUBTOTAL(9,C53:C53)</f>
        <v>4197.59</v>
      </c>
      <c r="D54" s="2"/>
      <c r="E54" s="2">
        <f>SUBTOTAL(9,E53:E53)</f>
        <v>22092.6</v>
      </c>
    </row>
    <row r="55" spans="1:5" s="7" customFormat="1" ht="15.75" outlineLevel="2" thickBot="1">
      <c r="A55" s="6" t="s">
        <v>127</v>
      </c>
      <c r="B55" s="6" t="s">
        <v>126</v>
      </c>
      <c r="C55" s="6">
        <v>4639.45</v>
      </c>
      <c r="D55" s="6" t="s">
        <v>4</v>
      </c>
      <c r="E55" s="6">
        <v>22092.6</v>
      </c>
    </row>
    <row r="56" spans="1:5" ht="15.75" outlineLevel="1" thickBot="1">
      <c r="A56" s="3" t="s">
        <v>125</v>
      </c>
      <c r="B56" s="2"/>
      <c r="C56" s="2">
        <f>SUBTOTAL(9,C55:C55)</f>
        <v>4639.45</v>
      </c>
      <c r="D56" s="2"/>
      <c r="E56" s="2">
        <f>SUBTOTAL(9,E55:E55)</f>
        <v>22092.6</v>
      </c>
    </row>
    <row r="57" spans="1:5" s="7" customFormat="1" ht="15.75" outlineLevel="2" thickBot="1">
      <c r="A57" s="6" t="s">
        <v>124</v>
      </c>
      <c r="B57" s="6" t="s">
        <v>124</v>
      </c>
      <c r="C57" s="6">
        <v>27394.799999999999</v>
      </c>
      <c r="D57" s="6" t="s">
        <v>4</v>
      </c>
      <c r="E57" s="6">
        <v>22092.6</v>
      </c>
    </row>
    <row r="58" spans="1:5" ht="15.75" outlineLevel="1" thickBot="1">
      <c r="A58" s="3" t="s">
        <v>123</v>
      </c>
      <c r="B58" s="2"/>
      <c r="C58" s="2">
        <f>SUBTOTAL(9,C57:C57)</f>
        <v>27394.799999999999</v>
      </c>
      <c r="D58" s="2"/>
      <c r="E58" s="2">
        <f>SUBTOTAL(9,E57:E57)</f>
        <v>22092.6</v>
      </c>
    </row>
    <row r="59" spans="1:5" s="7" customFormat="1" ht="15.75" outlineLevel="2" thickBot="1">
      <c r="A59" s="6" t="s">
        <v>122</v>
      </c>
      <c r="B59" s="6" t="s">
        <v>122</v>
      </c>
      <c r="C59" s="6">
        <v>35790</v>
      </c>
      <c r="D59" s="6" t="s">
        <v>4</v>
      </c>
      <c r="E59" s="6">
        <v>22092.6</v>
      </c>
    </row>
    <row r="60" spans="1:5" ht="15.75" outlineLevel="1" thickBot="1">
      <c r="A60" s="3" t="s">
        <v>121</v>
      </c>
      <c r="B60" s="2"/>
      <c r="C60" s="2">
        <f>SUBTOTAL(9,C59:C59)</f>
        <v>35790</v>
      </c>
      <c r="D60" s="2"/>
      <c r="E60" s="2">
        <f>SUBTOTAL(9,E59:E59)</f>
        <v>22092.6</v>
      </c>
    </row>
    <row r="61" spans="1:5" s="7" customFormat="1" ht="15.75" outlineLevel="2" thickBot="1">
      <c r="A61" s="6" t="s">
        <v>120</v>
      </c>
      <c r="B61" s="6" t="s">
        <v>119</v>
      </c>
      <c r="C61" s="6">
        <v>62301.120000000003</v>
      </c>
      <c r="D61" s="6" t="s">
        <v>4</v>
      </c>
      <c r="E61" s="6">
        <v>22092.6</v>
      </c>
    </row>
    <row r="62" spans="1:5" ht="15.75" outlineLevel="1" thickBot="1">
      <c r="A62" s="3" t="s">
        <v>118</v>
      </c>
      <c r="B62" s="2"/>
      <c r="C62" s="2">
        <f>SUBTOTAL(9,C61:C61)</f>
        <v>62301.120000000003</v>
      </c>
      <c r="D62" s="2"/>
      <c r="E62" s="2">
        <f>SUBTOTAL(9,E61:E61)</f>
        <v>22092.6</v>
      </c>
    </row>
    <row r="63" spans="1:5" s="7" customFormat="1" ht="15.75" outlineLevel="2" thickBot="1">
      <c r="A63" s="6" t="s">
        <v>117</v>
      </c>
      <c r="B63" s="6" t="s">
        <v>117</v>
      </c>
      <c r="C63" s="6">
        <v>48799.77</v>
      </c>
      <c r="D63" s="6" t="s">
        <v>4</v>
      </c>
      <c r="E63" s="6">
        <v>19598.3</v>
      </c>
    </row>
    <row r="64" spans="1:5" ht="15.75" outlineLevel="1" thickBot="1">
      <c r="A64" s="3" t="s">
        <v>116</v>
      </c>
      <c r="B64" s="2"/>
      <c r="C64" s="2">
        <f>SUBTOTAL(9,C63:C63)</f>
        <v>48799.77</v>
      </c>
      <c r="D64" s="2"/>
      <c r="E64" s="2">
        <f>SUBTOTAL(9,E63:E63)</f>
        <v>19598.3</v>
      </c>
    </row>
    <row r="65" spans="1:5" s="7" customFormat="1" ht="15.75" outlineLevel="2" thickBot="1">
      <c r="A65" s="6" t="s">
        <v>115</v>
      </c>
      <c r="B65" s="6" t="s">
        <v>114</v>
      </c>
      <c r="C65" s="6">
        <v>84393.73</v>
      </c>
      <c r="D65" s="6" t="s">
        <v>4</v>
      </c>
      <c r="E65" s="6">
        <v>22092.6</v>
      </c>
    </row>
    <row r="66" spans="1:5" ht="15.75" outlineLevel="1" thickBot="1">
      <c r="A66" s="3" t="s">
        <v>113</v>
      </c>
      <c r="B66" s="2"/>
      <c r="C66" s="2">
        <f>SUBTOTAL(9,C65:C65)</f>
        <v>84393.73</v>
      </c>
      <c r="D66" s="2"/>
      <c r="E66" s="2">
        <f>SUBTOTAL(9,E65:E65)</f>
        <v>22092.6</v>
      </c>
    </row>
    <row r="67" spans="1:5" s="7" customFormat="1" ht="15.75" outlineLevel="2" thickBot="1">
      <c r="A67" s="6" t="s">
        <v>112</v>
      </c>
      <c r="B67" s="6" t="s">
        <v>111</v>
      </c>
      <c r="C67" s="6">
        <v>78649.66</v>
      </c>
      <c r="D67" s="6" t="s">
        <v>4</v>
      </c>
      <c r="E67" s="6">
        <v>22092.6</v>
      </c>
    </row>
    <row r="68" spans="1:5" ht="15.75" outlineLevel="1" thickBot="1">
      <c r="A68" s="3" t="s">
        <v>110</v>
      </c>
      <c r="B68" s="2"/>
      <c r="C68" s="2">
        <f>SUBTOTAL(9,C67:C67)</f>
        <v>78649.66</v>
      </c>
      <c r="D68" s="2"/>
      <c r="E68" s="2">
        <f>SUBTOTAL(9,E67:E67)</f>
        <v>22092.6</v>
      </c>
    </row>
    <row r="69" spans="1:5" s="7" customFormat="1" ht="15.75" outlineLevel="2" thickBot="1">
      <c r="A69" s="6" t="s">
        <v>52</v>
      </c>
      <c r="B69" s="6" t="s">
        <v>52</v>
      </c>
      <c r="C69" s="6">
        <v>420.6</v>
      </c>
      <c r="D69" s="6" t="s">
        <v>5</v>
      </c>
      <c r="E69" s="6">
        <v>1</v>
      </c>
    </row>
    <row r="70" spans="1:5" ht="15.75" outlineLevel="1" thickBot="1">
      <c r="A70" s="3" t="s">
        <v>109</v>
      </c>
      <c r="B70" s="2"/>
      <c r="C70" s="2">
        <f>SUBTOTAL(9,C69:C69)</f>
        <v>420.6</v>
      </c>
      <c r="D70" s="2"/>
      <c r="E70" s="2">
        <f>SUBTOTAL(9,E69:E69)</f>
        <v>1</v>
      </c>
    </row>
    <row r="71" spans="1:5" s="7" customFormat="1" ht="15.75" outlineLevel="2" thickBot="1">
      <c r="A71" s="6" t="s">
        <v>54</v>
      </c>
      <c r="B71" s="6" t="s">
        <v>55</v>
      </c>
      <c r="C71" s="6">
        <v>4434.18</v>
      </c>
      <c r="D71" s="6" t="s">
        <v>5</v>
      </c>
      <c r="E71" s="6">
        <v>2</v>
      </c>
    </row>
    <row r="72" spans="1:5" ht="15.75" outlineLevel="1" thickBot="1">
      <c r="A72" s="3" t="s">
        <v>108</v>
      </c>
      <c r="B72" s="2"/>
      <c r="C72" s="2">
        <f>SUBTOTAL(9,C71:C71)</f>
        <v>4434.18</v>
      </c>
      <c r="D72" s="2"/>
      <c r="E72" s="2">
        <f>SUBTOTAL(9,E71:E71)</f>
        <v>2</v>
      </c>
    </row>
    <row r="73" spans="1:5" s="7" customFormat="1" ht="15.75" outlineLevel="2" thickBot="1">
      <c r="A73" s="6" t="s">
        <v>107</v>
      </c>
      <c r="B73" s="6" t="s">
        <v>107</v>
      </c>
      <c r="C73" s="6">
        <v>1679.04</v>
      </c>
      <c r="D73" s="6" t="s">
        <v>4</v>
      </c>
      <c r="E73" s="6">
        <v>22092.6</v>
      </c>
    </row>
    <row r="74" spans="1:5" ht="15.75" outlineLevel="1" thickBot="1">
      <c r="A74" s="3" t="s">
        <v>106</v>
      </c>
      <c r="B74" s="2"/>
      <c r="C74" s="2">
        <f>SUBTOTAL(9,C73:C73)</f>
        <v>1679.04</v>
      </c>
      <c r="D74" s="2"/>
      <c r="E74" s="2">
        <f>SUBTOTAL(9,E73:E73)</f>
        <v>22092.6</v>
      </c>
    </row>
    <row r="75" spans="1:5" s="7" customFormat="1" ht="15.75" outlineLevel="2" thickBot="1">
      <c r="A75" s="6" t="s">
        <v>105</v>
      </c>
      <c r="B75" s="6" t="s">
        <v>104</v>
      </c>
      <c r="C75" s="6">
        <v>1767.41</v>
      </c>
      <c r="D75" s="6" t="s">
        <v>4</v>
      </c>
      <c r="E75" s="6">
        <v>22092.6</v>
      </c>
    </row>
    <row r="76" spans="1:5" ht="15.75" outlineLevel="1" thickBot="1">
      <c r="A76" s="3" t="s">
        <v>103</v>
      </c>
      <c r="B76" s="2"/>
      <c r="C76" s="2">
        <f>SUBTOTAL(9,C75:C75)</f>
        <v>1767.41</v>
      </c>
      <c r="D76" s="2"/>
      <c r="E76" s="2">
        <f>SUBTOTAL(9,E75:E75)</f>
        <v>22092.6</v>
      </c>
    </row>
    <row r="77" spans="1:5" s="7" customFormat="1" ht="15.75" outlineLevel="2" thickBot="1">
      <c r="A77" s="6" t="s">
        <v>19</v>
      </c>
      <c r="B77" s="6" t="s">
        <v>20</v>
      </c>
      <c r="C77" s="6">
        <v>3092.96</v>
      </c>
      <c r="D77" s="6" t="s">
        <v>4</v>
      </c>
      <c r="E77" s="6">
        <v>22092.6</v>
      </c>
    </row>
    <row r="78" spans="1:5" ht="15.75" outlineLevel="1" thickBot="1">
      <c r="A78" s="3" t="s">
        <v>102</v>
      </c>
      <c r="B78" s="2"/>
      <c r="C78" s="2">
        <f>SUBTOTAL(9,C77:C77)</f>
        <v>3092.96</v>
      </c>
      <c r="D78" s="2"/>
      <c r="E78" s="2">
        <f>SUBTOTAL(9,E77:E77)</f>
        <v>22092.6</v>
      </c>
    </row>
    <row r="79" spans="1:5" s="7" customFormat="1" ht="15.75" outlineLevel="2" thickBot="1">
      <c r="A79" s="6" t="s">
        <v>101</v>
      </c>
      <c r="B79" s="6" t="s">
        <v>100</v>
      </c>
      <c r="C79" s="6">
        <v>8616.11</v>
      </c>
      <c r="D79" s="6" t="s">
        <v>4</v>
      </c>
      <c r="E79" s="6">
        <v>22092.6</v>
      </c>
    </row>
    <row r="80" spans="1:5" ht="15.75" outlineLevel="1" thickBot="1">
      <c r="A80" s="3" t="s">
        <v>99</v>
      </c>
      <c r="B80" s="2"/>
      <c r="C80" s="2">
        <f>SUBTOTAL(9,C79:C79)</f>
        <v>8616.11</v>
      </c>
      <c r="D80" s="2"/>
      <c r="E80" s="2">
        <f>SUBTOTAL(9,E79:E79)</f>
        <v>22092.6</v>
      </c>
    </row>
    <row r="81" spans="1:5" s="7" customFormat="1" ht="15.75" outlineLevel="2" thickBot="1">
      <c r="A81" s="6" t="s">
        <v>98</v>
      </c>
      <c r="B81" s="6" t="s">
        <v>98</v>
      </c>
      <c r="C81" s="6">
        <v>3396.12</v>
      </c>
      <c r="D81" s="6" t="s">
        <v>6</v>
      </c>
      <c r="E81" s="6">
        <v>3</v>
      </c>
    </row>
    <row r="82" spans="1:5" ht="15.75" outlineLevel="1" thickBot="1">
      <c r="A82" s="3" t="s">
        <v>97</v>
      </c>
      <c r="B82" s="2"/>
      <c r="C82" s="2">
        <f>SUBTOTAL(9,C81:C81)</f>
        <v>3396.12</v>
      </c>
      <c r="D82" s="2"/>
      <c r="E82" s="2">
        <f>SUBTOTAL(9,E81:E81)</f>
        <v>3</v>
      </c>
    </row>
    <row r="83" spans="1:5" s="7" customFormat="1" ht="15.75" outlineLevel="2" thickBot="1">
      <c r="A83" s="6" t="s">
        <v>96</v>
      </c>
      <c r="B83" s="6" t="s">
        <v>96</v>
      </c>
      <c r="C83" s="6">
        <v>407</v>
      </c>
      <c r="D83" s="6" t="s">
        <v>4</v>
      </c>
      <c r="E83" s="6">
        <v>0.65</v>
      </c>
    </row>
    <row r="84" spans="1:5" ht="15.75" outlineLevel="1" thickBot="1">
      <c r="A84" s="3" t="s">
        <v>95</v>
      </c>
      <c r="B84" s="2"/>
      <c r="C84" s="2">
        <f>SUBTOTAL(9,C83:C83)</f>
        <v>407</v>
      </c>
      <c r="D84" s="2"/>
      <c r="E84" s="2">
        <f>SUBTOTAL(9,E83:E83)</f>
        <v>0.65</v>
      </c>
    </row>
    <row r="85" spans="1:5" s="7" customFormat="1" ht="15.75" outlineLevel="2" thickBot="1">
      <c r="A85" s="6" t="s">
        <v>94</v>
      </c>
      <c r="B85" s="6" t="s">
        <v>94</v>
      </c>
      <c r="C85" s="6">
        <v>2514.39</v>
      </c>
      <c r="D85" s="6" t="s">
        <v>5</v>
      </c>
      <c r="E85" s="6">
        <v>3</v>
      </c>
    </row>
    <row r="86" spans="1:5" ht="15.75" outlineLevel="1" thickBot="1">
      <c r="A86" s="3" t="s">
        <v>93</v>
      </c>
      <c r="B86" s="2"/>
      <c r="C86" s="2">
        <f>SUBTOTAL(9,C85:C85)</f>
        <v>2514.39</v>
      </c>
      <c r="D86" s="2"/>
      <c r="E86" s="2">
        <f>SUBTOTAL(9,E85:E85)</f>
        <v>3</v>
      </c>
    </row>
    <row r="87" spans="1:5" s="7" customFormat="1" ht="15.75" outlineLevel="2" thickBot="1">
      <c r="A87" s="6" t="s">
        <v>92</v>
      </c>
      <c r="B87" s="6" t="s">
        <v>92</v>
      </c>
      <c r="C87" s="6">
        <v>684.75</v>
      </c>
      <c r="D87" s="6" t="s">
        <v>5</v>
      </c>
      <c r="E87" s="6">
        <v>1</v>
      </c>
    </row>
    <row r="88" spans="1:5" ht="15.75" outlineLevel="1" thickBot="1">
      <c r="A88" s="3" t="s">
        <v>91</v>
      </c>
      <c r="B88" s="2"/>
      <c r="C88" s="2">
        <f>SUBTOTAL(9,C87:C87)</f>
        <v>684.75</v>
      </c>
      <c r="D88" s="2"/>
      <c r="E88" s="2">
        <f>SUBTOTAL(9,E87:E87)</f>
        <v>1</v>
      </c>
    </row>
    <row r="89" spans="1:5" s="7" customFormat="1" ht="15.75" outlineLevel="2" thickBot="1">
      <c r="A89" s="6" t="s">
        <v>90</v>
      </c>
      <c r="B89" s="6" t="s">
        <v>90</v>
      </c>
      <c r="C89" s="6">
        <v>30555</v>
      </c>
      <c r="D89" s="6" t="s">
        <v>28</v>
      </c>
      <c r="E89" s="6">
        <v>1</v>
      </c>
    </row>
    <row r="90" spans="1:5" ht="15.75" outlineLevel="1" thickBot="1">
      <c r="A90" s="3" t="s">
        <v>89</v>
      </c>
      <c r="B90" s="2"/>
      <c r="C90" s="2">
        <f>SUBTOTAL(9,C89:C89)</f>
        <v>30555</v>
      </c>
      <c r="D90" s="2"/>
      <c r="E90" s="2">
        <f>SUBTOTAL(9,E89:E89)</f>
        <v>1</v>
      </c>
    </row>
    <row r="91" spans="1:5" s="7" customFormat="1" ht="15.75" outlineLevel="2" thickBot="1">
      <c r="A91" s="6" t="s">
        <v>34</v>
      </c>
      <c r="B91" s="6" t="s">
        <v>34</v>
      </c>
      <c r="C91" s="6">
        <v>347.72</v>
      </c>
      <c r="D91" s="6" t="s">
        <v>5</v>
      </c>
      <c r="E91" s="6">
        <v>4</v>
      </c>
    </row>
    <row r="92" spans="1:5" ht="15.75" outlineLevel="1" thickBot="1">
      <c r="A92" s="3" t="s">
        <v>88</v>
      </c>
      <c r="B92" s="2"/>
      <c r="C92" s="2">
        <f>SUBTOTAL(9,C91:C91)</f>
        <v>347.72</v>
      </c>
      <c r="D92" s="2"/>
      <c r="E92" s="2">
        <f>SUBTOTAL(9,E91:E91)</f>
        <v>4</v>
      </c>
    </row>
    <row r="93" spans="1:5" s="7" customFormat="1" ht="15.75" outlineLevel="2" thickBot="1">
      <c r="A93" s="6" t="s">
        <v>44</v>
      </c>
      <c r="B93" s="6" t="s">
        <v>44</v>
      </c>
      <c r="C93" s="6">
        <v>178.84</v>
      </c>
      <c r="D93" s="6" t="s">
        <v>5</v>
      </c>
      <c r="E93" s="6">
        <v>1</v>
      </c>
    </row>
    <row r="94" spans="1:5" ht="15.75" outlineLevel="1" thickBot="1">
      <c r="A94" s="3" t="s">
        <v>87</v>
      </c>
      <c r="B94" s="2"/>
      <c r="C94" s="2">
        <f>SUBTOTAL(9,C93:C93)</f>
        <v>178.84</v>
      </c>
      <c r="D94" s="2"/>
      <c r="E94" s="2">
        <f>SUBTOTAL(9,E93:E93)</f>
        <v>1</v>
      </c>
    </row>
    <row r="95" spans="1:5" s="7" customFormat="1" ht="15.75" outlineLevel="2" thickBot="1">
      <c r="A95" s="6" t="s">
        <v>86</v>
      </c>
      <c r="B95" s="6" t="s">
        <v>86</v>
      </c>
      <c r="C95" s="6">
        <v>1628.76</v>
      </c>
      <c r="D95" s="6" t="s">
        <v>6</v>
      </c>
      <c r="E95" s="6">
        <v>42</v>
      </c>
    </row>
    <row r="96" spans="1:5" ht="15.75" outlineLevel="1" thickBot="1">
      <c r="A96" s="3" t="s">
        <v>85</v>
      </c>
      <c r="B96" s="2"/>
      <c r="C96" s="2">
        <f>SUBTOTAL(9,C95:C95)</f>
        <v>1628.76</v>
      </c>
      <c r="D96" s="2"/>
      <c r="E96" s="2">
        <f>SUBTOTAL(9,E95:E95)</f>
        <v>42</v>
      </c>
    </row>
    <row r="97" spans="1:5" s="7" customFormat="1" ht="15.75" outlineLevel="2" thickBot="1">
      <c r="A97" s="6" t="s">
        <v>56</v>
      </c>
      <c r="B97" s="6" t="s">
        <v>56</v>
      </c>
      <c r="C97" s="6">
        <v>3511.82</v>
      </c>
      <c r="D97" s="6" t="s">
        <v>57</v>
      </c>
      <c r="E97" s="6">
        <v>13</v>
      </c>
    </row>
    <row r="98" spans="1:5" ht="15.75" outlineLevel="1" thickBot="1">
      <c r="A98" s="3" t="s">
        <v>84</v>
      </c>
      <c r="B98" s="2"/>
      <c r="C98" s="2">
        <f>SUBTOTAL(9,C97:C97)</f>
        <v>3511.82</v>
      </c>
      <c r="D98" s="2"/>
      <c r="E98" s="2">
        <f>SUBTOTAL(9,E97:E97)</f>
        <v>13</v>
      </c>
    </row>
    <row r="99" spans="1:5" s="7" customFormat="1" ht="15.75" outlineLevel="2" thickBot="1">
      <c r="A99" s="6" t="s">
        <v>83</v>
      </c>
      <c r="B99" s="6" t="s">
        <v>83</v>
      </c>
      <c r="C99" s="6">
        <v>154.88</v>
      </c>
      <c r="D99" s="6" t="s">
        <v>5</v>
      </c>
      <c r="E99" s="6">
        <v>1</v>
      </c>
    </row>
    <row r="100" spans="1:5" ht="15.75" outlineLevel="1" thickBot="1">
      <c r="A100" s="3" t="s">
        <v>82</v>
      </c>
      <c r="B100" s="2"/>
      <c r="C100" s="2">
        <f>SUBTOTAL(9,C99:C99)</f>
        <v>154.88</v>
      </c>
      <c r="D100" s="2"/>
      <c r="E100" s="2">
        <f>SUBTOTAL(9,E99:E99)</f>
        <v>1</v>
      </c>
    </row>
    <row r="101" spans="1:5" s="7" customFormat="1" ht="15.75" outlineLevel="2" thickBot="1">
      <c r="A101" s="6" t="s">
        <v>81</v>
      </c>
      <c r="B101" s="6" t="s">
        <v>81</v>
      </c>
      <c r="C101" s="6">
        <v>932.54</v>
      </c>
      <c r="D101" s="6" t="s">
        <v>80</v>
      </c>
      <c r="E101" s="6">
        <v>1</v>
      </c>
    </row>
    <row r="102" spans="1:5" ht="15.75" outlineLevel="1" thickBot="1">
      <c r="A102" s="3" t="s">
        <v>79</v>
      </c>
      <c r="B102" s="2"/>
      <c r="C102" s="2">
        <f>SUBTOTAL(9,C101:C101)</f>
        <v>932.54</v>
      </c>
      <c r="D102" s="2"/>
      <c r="E102" s="2">
        <f>SUBTOTAL(9,E101:E101)</f>
        <v>1</v>
      </c>
    </row>
    <row r="103" spans="1:5" s="7" customFormat="1" ht="15.75" outlineLevel="2" thickBot="1">
      <c r="A103" s="6" t="s">
        <v>30</v>
      </c>
      <c r="B103" s="6" t="s">
        <v>30</v>
      </c>
      <c r="C103" s="6">
        <v>14756.34</v>
      </c>
      <c r="D103" s="6" t="s">
        <v>6</v>
      </c>
      <c r="E103" s="6">
        <v>74</v>
      </c>
    </row>
    <row r="104" spans="1:5" ht="15.75" outlineLevel="1" thickBot="1">
      <c r="A104" s="3" t="s">
        <v>78</v>
      </c>
      <c r="B104" s="2"/>
      <c r="C104" s="2">
        <f>SUBTOTAL(9,C103:C103)</f>
        <v>14756.34</v>
      </c>
      <c r="D104" s="2"/>
      <c r="E104" s="2">
        <f>SUBTOTAL(9,E103:E103)</f>
        <v>74</v>
      </c>
    </row>
    <row r="105" spans="1:5" s="7" customFormat="1" ht="15.75" outlineLevel="2" thickBot="1">
      <c r="A105" s="6" t="s">
        <v>77</v>
      </c>
      <c r="B105" s="6" t="s">
        <v>77</v>
      </c>
      <c r="C105" s="6">
        <v>432.54</v>
      </c>
      <c r="D105" s="6" t="s">
        <v>42</v>
      </c>
      <c r="E105" s="6">
        <v>1</v>
      </c>
    </row>
    <row r="106" spans="1:5" ht="15.75" outlineLevel="1" thickBot="1">
      <c r="A106" s="3" t="s">
        <v>76</v>
      </c>
      <c r="B106" s="2"/>
      <c r="C106" s="2">
        <f>SUBTOTAL(9,C105:C105)</f>
        <v>432.54</v>
      </c>
      <c r="D106" s="2"/>
      <c r="E106" s="2">
        <f>SUBTOTAL(9,E105:E105)</f>
        <v>1</v>
      </c>
    </row>
    <row r="107" spans="1:5" s="7" customFormat="1" ht="15.75" outlineLevel="2" thickBot="1">
      <c r="A107" s="6" t="s">
        <v>75</v>
      </c>
      <c r="B107" s="6" t="s">
        <v>75</v>
      </c>
      <c r="C107" s="6">
        <v>413.97</v>
      </c>
      <c r="D107" s="6" t="s">
        <v>5</v>
      </c>
      <c r="E107" s="6">
        <v>1</v>
      </c>
    </row>
    <row r="108" spans="1:5" ht="15.75" outlineLevel="1" thickBot="1">
      <c r="A108" s="3" t="s">
        <v>74</v>
      </c>
      <c r="B108" s="2"/>
      <c r="C108" s="2">
        <f>SUBTOTAL(9,C107:C107)</f>
        <v>413.97</v>
      </c>
      <c r="D108" s="2"/>
      <c r="E108" s="2">
        <f>SUBTOTAL(9,E107:E107)</f>
        <v>1</v>
      </c>
    </row>
    <row r="109" spans="1:5" s="7" customFormat="1" ht="15.75" outlineLevel="2" thickBot="1">
      <c r="A109" s="6" t="s">
        <v>73</v>
      </c>
      <c r="B109" s="6" t="s">
        <v>73</v>
      </c>
      <c r="C109" s="6">
        <v>621.53</v>
      </c>
      <c r="D109" s="6" t="s">
        <v>28</v>
      </c>
      <c r="E109" s="6">
        <v>1</v>
      </c>
    </row>
    <row r="110" spans="1:5" ht="15.75" outlineLevel="1" thickBot="1">
      <c r="A110" s="3" t="s">
        <v>72</v>
      </c>
      <c r="B110" s="2"/>
      <c r="C110" s="2">
        <f>SUBTOTAL(9,C109:C109)</f>
        <v>621.53</v>
      </c>
      <c r="D110" s="2"/>
      <c r="E110" s="2">
        <f>SUBTOTAL(9,E109:E109)</f>
        <v>1</v>
      </c>
    </row>
    <row r="111" spans="1:5" s="7" customFormat="1" ht="15.75" outlineLevel="2" thickBot="1">
      <c r="A111" s="6" t="s">
        <v>58</v>
      </c>
      <c r="B111" s="6" t="s">
        <v>58</v>
      </c>
      <c r="C111" s="6">
        <v>1637.28</v>
      </c>
      <c r="D111" s="6" t="s">
        <v>6</v>
      </c>
      <c r="E111" s="6">
        <v>2</v>
      </c>
    </row>
    <row r="112" spans="1:5" ht="15.75" outlineLevel="1" thickBot="1">
      <c r="A112" s="3" t="s">
        <v>71</v>
      </c>
      <c r="B112" s="2"/>
      <c r="C112" s="2">
        <f>SUBTOTAL(9,C111:C111)</f>
        <v>1637.28</v>
      </c>
      <c r="D112" s="2"/>
      <c r="E112" s="2">
        <f>SUBTOTAL(9,E111:E111)</f>
        <v>2</v>
      </c>
    </row>
    <row r="113" spans="1:5" s="7" customFormat="1" ht="15.75" outlineLevel="2" thickBot="1">
      <c r="A113" s="6" t="s">
        <v>59</v>
      </c>
      <c r="B113" s="6" t="s">
        <v>59</v>
      </c>
      <c r="C113" s="6">
        <v>126.85</v>
      </c>
      <c r="D113" s="6" t="s">
        <v>5</v>
      </c>
      <c r="E113" s="6">
        <v>1</v>
      </c>
    </row>
    <row r="114" spans="1:5" ht="15.75" outlineLevel="1" thickBot="1">
      <c r="A114" s="3" t="s">
        <v>70</v>
      </c>
      <c r="B114" s="2"/>
      <c r="C114" s="2">
        <f>SUBTOTAL(9,C113:C113)</f>
        <v>126.85</v>
      </c>
      <c r="D114" s="2"/>
      <c r="E114" s="2">
        <f>SUBTOTAL(9,E113:E113)</f>
        <v>1</v>
      </c>
    </row>
    <row r="115" spans="1:5" s="7" customFormat="1" ht="15.75" outlineLevel="2" thickBot="1">
      <c r="A115" s="6" t="s">
        <v>69</v>
      </c>
      <c r="B115" s="6" t="s">
        <v>69</v>
      </c>
      <c r="C115" s="6">
        <v>1849.67</v>
      </c>
      <c r="D115" s="6" t="s">
        <v>6</v>
      </c>
      <c r="E115" s="6">
        <v>2.6</v>
      </c>
    </row>
    <row r="116" spans="1:5" ht="15.75" outlineLevel="1" thickBot="1">
      <c r="A116" s="3" t="s">
        <v>68</v>
      </c>
      <c r="B116" s="2"/>
      <c r="C116" s="2">
        <f>SUBTOTAL(9,C115:C115)</f>
        <v>1849.67</v>
      </c>
      <c r="D116" s="2"/>
      <c r="E116" s="2">
        <f>SUBTOTAL(9,E115:E115)</f>
        <v>2.6</v>
      </c>
    </row>
    <row r="117" spans="1:5" s="7" customFormat="1" ht="15.75" outlineLevel="2" thickBot="1">
      <c r="A117" s="6" t="s">
        <v>67</v>
      </c>
      <c r="B117" s="6" t="s">
        <v>67</v>
      </c>
      <c r="C117" s="6">
        <v>16034</v>
      </c>
      <c r="D117" s="6" t="s">
        <v>66</v>
      </c>
      <c r="E117" s="6">
        <v>1</v>
      </c>
    </row>
    <row r="118" spans="1:5" ht="15.75" outlineLevel="1" thickBot="1">
      <c r="A118" s="3" t="s">
        <v>65</v>
      </c>
      <c r="B118" s="2"/>
      <c r="C118" s="2">
        <f>SUBTOTAL(9,C117:C117)</f>
        <v>16034</v>
      </c>
      <c r="D118" s="2"/>
      <c r="E118" s="2">
        <f>SUBTOTAL(9,E117:E117)</f>
        <v>1</v>
      </c>
    </row>
    <row r="119" spans="1:5" ht="15.75" thickBot="1">
      <c r="A119" s="3" t="s">
        <v>64</v>
      </c>
      <c r="B119" s="2"/>
      <c r="C119" s="2">
        <f>SUBTOTAL(9,C6:C117)</f>
        <v>601443.17999999993</v>
      </c>
      <c r="D119" s="2"/>
      <c r="E119" s="2">
        <f>SUBTOTAL(9,E6:E117)</f>
        <v>399243.24999999988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2019-03-27T04:22:51Z</cp:lastPrinted>
  <dcterms:created xsi:type="dcterms:W3CDTF">2016-03-18T02:51:51Z</dcterms:created>
  <dcterms:modified xsi:type="dcterms:W3CDTF">2019-03-27T05:24:59Z</dcterms:modified>
</cp:coreProperties>
</file>